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5" windowWidth="9420" windowHeight="5010"/>
  </bookViews>
  <sheets>
    <sheet name="Planilha Orçamentária BDMG" sheetId="1" r:id="rId1"/>
  </sheets>
  <definedNames>
    <definedName name="_xlnm.Print_Area" localSheetId="0">'Planilha Orçamentária BDMG'!$A$1:$I$157</definedName>
    <definedName name="_xlnm.Print_Titles" localSheetId="0">'Planilha Orçamentária BDMG'!$1:$15</definedName>
  </definedNames>
  <calcPr calcId="125725"/>
</workbook>
</file>

<file path=xl/calcChain.xml><?xml version="1.0" encoding="utf-8"?>
<calcChain xmlns="http://schemas.openxmlformats.org/spreadsheetml/2006/main">
  <c r="E62" i="1"/>
  <c r="G62"/>
  <c r="H62"/>
  <c r="I62" s="1"/>
  <c r="G61"/>
  <c r="H61"/>
  <c r="I61" s="1"/>
  <c r="E61"/>
  <c r="G110" l="1"/>
  <c r="H110"/>
  <c r="I110" s="1"/>
  <c r="G111"/>
  <c r="H111"/>
  <c r="I111"/>
  <c r="G112"/>
  <c r="H112"/>
  <c r="I112" s="1"/>
  <c r="G113"/>
  <c r="H113"/>
  <c r="I113" s="1"/>
  <c r="G121" l="1"/>
  <c r="H121"/>
  <c r="I121" s="1"/>
  <c r="G122"/>
  <c r="H122"/>
  <c r="I122" s="1"/>
  <c r="G123"/>
  <c r="H123"/>
  <c r="I123" s="1"/>
  <c r="G124"/>
  <c r="H124"/>
  <c r="I124" s="1"/>
  <c r="H120"/>
  <c r="I120" s="1"/>
  <c r="G120"/>
  <c r="E59"/>
  <c r="G59" s="1"/>
  <c r="G127"/>
  <c r="H127"/>
  <c r="I127" s="1"/>
  <c r="G128"/>
  <c r="H128"/>
  <c r="I128" s="1"/>
  <c r="G129"/>
  <c r="H129"/>
  <c r="I129" s="1"/>
  <c r="G130"/>
  <c r="H130"/>
  <c r="I130" s="1"/>
  <c r="G131"/>
  <c r="H131"/>
  <c r="I131" s="1"/>
  <c r="G132"/>
  <c r="H132"/>
  <c r="I132" s="1"/>
  <c r="G133"/>
  <c r="H133"/>
  <c r="I133" s="1"/>
  <c r="G134"/>
  <c r="H134"/>
  <c r="I134" s="1"/>
  <c r="G135"/>
  <c r="H135"/>
  <c r="I135" s="1"/>
  <c r="G136"/>
  <c r="H136"/>
  <c r="I136" s="1"/>
  <c r="G137"/>
  <c r="H137"/>
  <c r="I137" s="1"/>
  <c r="G138"/>
  <c r="H138"/>
  <c r="I138" s="1"/>
  <c r="G139"/>
  <c r="H139"/>
  <c r="I139" s="1"/>
  <c r="G140"/>
  <c r="H140"/>
  <c r="I140" s="1"/>
  <c r="G141"/>
  <c r="H141"/>
  <c r="I141" s="1"/>
  <c r="G142"/>
  <c r="H142"/>
  <c r="I142" s="1"/>
  <c r="G143"/>
  <c r="H143"/>
  <c r="I143" s="1"/>
  <c r="G144"/>
  <c r="H144"/>
  <c r="I144" s="1"/>
  <c r="G145"/>
  <c r="H145"/>
  <c r="I145" s="1"/>
  <c r="G146"/>
  <c r="H146"/>
  <c r="I146" s="1"/>
  <c r="G147"/>
  <c r="H147"/>
  <c r="I147" s="1"/>
  <c r="G148"/>
  <c r="H148"/>
  <c r="I148" s="1"/>
  <c r="G149"/>
  <c r="H149"/>
  <c r="I149" s="1"/>
  <c r="G150"/>
  <c r="H150"/>
  <c r="I150" s="1"/>
  <c r="G151"/>
  <c r="H151"/>
  <c r="I151" s="1"/>
  <c r="G152"/>
  <c r="H152"/>
  <c r="I152" s="1"/>
  <c r="G153"/>
  <c r="H153"/>
  <c r="I153" s="1"/>
  <c r="G154"/>
  <c r="H154"/>
  <c r="I154" s="1"/>
  <c r="G155"/>
  <c r="H155"/>
  <c r="I155" s="1"/>
  <c r="G95"/>
  <c r="H95"/>
  <c r="I95" s="1"/>
  <c r="G96"/>
  <c r="H96"/>
  <c r="I96" s="1"/>
  <c r="G97"/>
  <c r="H97"/>
  <c r="I97" s="1"/>
  <c r="G98"/>
  <c r="H98"/>
  <c r="I98" s="1"/>
  <c r="G99"/>
  <c r="H99"/>
  <c r="I99" s="1"/>
  <c r="G100"/>
  <c r="H100"/>
  <c r="I100" s="1"/>
  <c r="G101"/>
  <c r="H101"/>
  <c r="I101" s="1"/>
  <c r="G102"/>
  <c r="H102"/>
  <c r="I102" s="1"/>
  <c r="G103"/>
  <c r="H103"/>
  <c r="I103" s="1"/>
  <c r="G104"/>
  <c r="H104"/>
  <c r="I104" s="1"/>
  <c r="G105"/>
  <c r="H105"/>
  <c r="I105" s="1"/>
  <c r="G106"/>
  <c r="H106"/>
  <c r="I106" s="1"/>
  <c r="G109"/>
  <c r="H109"/>
  <c r="I109" s="1"/>
  <c r="G114"/>
  <c r="H114"/>
  <c r="I114" s="1"/>
  <c r="G115"/>
  <c r="H115"/>
  <c r="I115" s="1"/>
  <c r="G116"/>
  <c r="H116"/>
  <c r="I116" s="1"/>
  <c r="I118" s="1"/>
  <c r="G117"/>
  <c r="H117"/>
  <c r="I117" s="1"/>
  <c r="E90"/>
  <c r="G90" s="1"/>
  <c r="E89"/>
  <c r="G89" s="1"/>
  <c r="E87"/>
  <c r="G87" s="1"/>
  <c r="G66"/>
  <c r="H66"/>
  <c r="I66" s="1"/>
  <c r="G67"/>
  <c r="H67"/>
  <c r="I67" s="1"/>
  <c r="G68"/>
  <c r="H68"/>
  <c r="I68" s="1"/>
  <c r="G69"/>
  <c r="H69"/>
  <c r="I69" s="1"/>
  <c r="G70"/>
  <c r="H70"/>
  <c r="I70" s="1"/>
  <c r="G71"/>
  <c r="H71"/>
  <c r="I71" s="1"/>
  <c r="G72"/>
  <c r="H72"/>
  <c r="I72" s="1"/>
  <c r="G73"/>
  <c r="H73"/>
  <c r="I73" s="1"/>
  <c r="G74"/>
  <c r="H74"/>
  <c r="I74" s="1"/>
  <c r="G75"/>
  <c r="H75"/>
  <c r="I75" s="1"/>
  <c r="G76"/>
  <c r="H76"/>
  <c r="I76" s="1"/>
  <c r="G77"/>
  <c r="H77"/>
  <c r="I77" s="1"/>
  <c r="G78"/>
  <c r="H78"/>
  <c r="I78" s="1"/>
  <c r="G79"/>
  <c r="H79"/>
  <c r="I79" s="1"/>
  <c r="G80"/>
  <c r="H80"/>
  <c r="I80" s="1"/>
  <c r="G81"/>
  <c r="H81"/>
  <c r="I81" s="1"/>
  <c r="G82"/>
  <c r="H82"/>
  <c r="I82" s="1"/>
  <c r="G83"/>
  <c r="H83"/>
  <c r="I83" s="1"/>
  <c r="G84"/>
  <c r="H84"/>
  <c r="I84" s="1"/>
  <c r="G85"/>
  <c r="H85"/>
  <c r="I85" s="1"/>
  <c r="G86"/>
  <c r="H86"/>
  <c r="I86" s="1"/>
  <c r="H87"/>
  <c r="G88"/>
  <c r="H88"/>
  <c r="I88" s="1"/>
  <c r="H89"/>
  <c r="H90"/>
  <c r="I90" s="1"/>
  <c r="G91"/>
  <c r="H91"/>
  <c r="I91" s="1"/>
  <c r="G92"/>
  <c r="H92"/>
  <c r="I92" s="1"/>
  <c r="G56"/>
  <c r="G57"/>
  <c r="G58"/>
  <c r="G55"/>
  <c r="E63"/>
  <c r="G63" s="1"/>
  <c r="E44"/>
  <c r="G44" s="1"/>
  <c r="E40"/>
  <c r="G40" s="1"/>
  <c r="G38"/>
  <c r="H38"/>
  <c r="I38" s="1"/>
  <c r="G39"/>
  <c r="H39"/>
  <c r="I39" s="1"/>
  <c r="H40"/>
  <c r="H41"/>
  <c r="H42"/>
  <c r="G43"/>
  <c r="H43"/>
  <c r="I43" s="1"/>
  <c r="H44"/>
  <c r="G47"/>
  <c r="H47"/>
  <c r="I47" s="1"/>
  <c r="G48"/>
  <c r="H48"/>
  <c r="I48" s="1"/>
  <c r="G49"/>
  <c r="H49"/>
  <c r="I49" s="1"/>
  <c r="G50"/>
  <c r="H50"/>
  <c r="I50" s="1"/>
  <c r="G51"/>
  <c r="H51"/>
  <c r="I51" s="1"/>
  <c r="G52"/>
  <c r="H52"/>
  <c r="I52" s="1"/>
  <c r="H55"/>
  <c r="I55" s="1"/>
  <c r="H56"/>
  <c r="I56" s="1"/>
  <c r="H57"/>
  <c r="I57" s="1"/>
  <c r="H58"/>
  <c r="I58" s="1"/>
  <c r="H59"/>
  <c r="H60"/>
  <c r="H63"/>
  <c r="G157" l="1"/>
  <c r="I125"/>
  <c r="I89"/>
  <c r="I87"/>
  <c r="I93" s="1"/>
  <c r="I40"/>
  <c r="I53"/>
  <c r="I107"/>
  <c r="I156"/>
  <c r="E60"/>
  <c r="G60" s="1"/>
  <c r="I59"/>
  <c r="I63"/>
  <c r="I44"/>
  <c r="E41"/>
  <c r="E42" s="1"/>
  <c r="G42" s="1"/>
  <c r="H17"/>
  <c r="I17" s="1"/>
  <c r="H18"/>
  <c r="I18" s="1"/>
  <c r="H19"/>
  <c r="I19" s="1"/>
  <c r="H22"/>
  <c r="I22" s="1"/>
  <c r="H23"/>
  <c r="I23" s="1"/>
  <c r="H24"/>
  <c r="I24" s="1"/>
  <c r="H25"/>
  <c r="I25" s="1"/>
  <c r="H26"/>
  <c r="I26" s="1"/>
  <c r="H27"/>
  <c r="I27" s="1"/>
  <c r="H30"/>
  <c r="I30" s="1"/>
  <c r="H31"/>
  <c r="I31" s="1"/>
  <c r="H32"/>
  <c r="I32" s="1"/>
  <c r="H33"/>
  <c r="I33" s="1"/>
  <c r="H34"/>
  <c r="I34" s="1"/>
  <c r="H35"/>
  <c r="I35" s="1"/>
  <c r="I20" l="1"/>
  <c r="I36"/>
  <c r="I28"/>
  <c r="I60"/>
  <c r="I64" s="1"/>
  <c r="I157" s="1"/>
  <c r="I42"/>
  <c r="G41"/>
  <c r="I41"/>
  <c r="G17"/>
  <c r="G18"/>
  <c r="G19"/>
  <c r="G22"/>
  <c r="G23"/>
  <c r="G24"/>
  <c r="G25"/>
  <c r="G26"/>
  <c r="G27"/>
  <c r="G30"/>
  <c r="G31"/>
  <c r="G32"/>
  <c r="G33"/>
  <c r="G34"/>
  <c r="G35"/>
  <c r="I45" l="1"/>
</calcChain>
</file>

<file path=xl/sharedStrings.xml><?xml version="1.0" encoding="utf-8"?>
<sst xmlns="http://schemas.openxmlformats.org/spreadsheetml/2006/main" count="533" uniqueCount="414">
  <si>
    <t>Item</t>
  </si>
  <si>
    <t>Unid.</t>
  </si>
  <si>
    <t>Código</t>
  </si>
  <si>
    <t>Descrição</t>
  </si>
  <si>
    <t>PLANILHA ORÇAMENTÁRIA</t>
  </si>
  <si>
    <t>Preço (R$)</t>
  </si>
  <si>
    <t>Sem BDI</t>
  </si>
  <si>
    <t>Com BDI</t>
  </si>
  <si>
    <t>Unitário</t>
  </si>
  <si>
    <t>Total</t>
  </si>
  <si>
    <t>Quantidade Prevista</t>
  </si>
  <si>
    <t>Data Base</t>
  </si>
  <si>
    <t>INFORMAÇÕES GERAIS</t>
  </si>
  <si>
    <t>BDI (%)</t>
  </si>
  <si>
    <t>REFERÊNCIA DE PREÇOS</t>
  </si>
  <si>
    <t>Assinatura do Responsável Técnico: ____________________________________________</t>
  </si>
  <si>
    <t>Planilha Referência</t>
  </si>
  <si>
    <t>C/ BDI</t>
  </si>
  <si>
    <r>
      <t>Município:</t>
    </r>
    <r>
      <rPr>
        <sz val="11"/>
        <rFont val="Calibri"/>
        <family val="2"/>
        <scheme val="minor"/>
      </rPr>
      <t xml:space="preserve"> PAINS MG</t>
    </r>
  </si>
  <si>
    <r>
      <t>Projeto:</t>
    </r>
    <r>
      <rPr>
        <sz val="11"/>
        <rFont val="Calibri"/>
        <family val="2"/>
        <scheme val="minor"/>
      </rPr>
      <t xml:space="preserve"> CENTRO DE CONVIVÊNCIA DO IDOSO</t>
    </r>
  </si>
  <si>
    <r>
      <t>Responsável Técnico:</t>
    </r>
    <r>
      <rPr>
        <sz val="11"/>
        <rFont val="Calibri"/>
        <family val="2"/>
        <scheme val="minor"/>
      </rPr>
      <t xml:space="preserve"> ROSELI FERNANDA BORGES</t>
    </r>
  </si>
  <si>
    <r>
      <t>Data:</t>
    </r>
    <r>
      <rPr>
        <sz val="11"/>
        <rFont val="Calibri"/>
        <family val="2"/>
        <scheme val="minor"/>
      </rPr>
      <t xml:space="preserve"> 05/02/2018</t>
    </r>
  </si>
  <si>
    <t>SETOP_Central</t>
  </si>
  <si>
    <t>SINAPI</t>
  </si>
  <si>
    <t>.01</t>
  </si>
  <si>
    <t>SERVIÇOS PRELIMINARES</t>
  </si>
  <si>
    <t>.01.01</t>
  </si>
  <si>
    <t>IIO-PLA-005</t>
  </si>
  <si>
    <t>FORNECIMENTO E COLOCAÇÃO DE PLACA DE OBRA EM CHAPA GALVANIZADA (3,00 X 1,50 M) - EM CHAPA GALVANIZADA 0,26 AFIXADAS COM REBITES 540 E PARAFUSOS 3/8, EM ESTRUTURA METÁLICA VIGA U 2"ENRIJECIDA COM METALON 20 X 20, SUPORTE EM EUCALIPTO AUTOCLAVADO PINTADAS NE FRENTE E NO VERSO COM FUNDO ANTICORROSIVO E TINTA AUTOMOTIVA, CONFORME MANUAL DE IDENTIDADEVISUAL DO GOVERNO DE MINAS</t>
  </si>
  <si>
    <t>UN</t>
  </si>
  <si>
    <t>.01.02</t>
  </si>
  <si>
    <t>IIO-LIG-005</t>
  </si>
  <si>
    <t xml:space="preserve"> LIGAÇÃO PREDIAL DE ÁGUA 1/2" CAVALETE SIMPLES - COPASA </t>
  </si>
  <si>
    <t xml:space="preserve">UN </t>
  </si>
  <si>
    <t>.01.03</t>
  </si>
  <si>
    <t>IIO-LIG-010</t>
  </si>
  <si>
    <t>LIGAÇÃO PROVISÓRIA DE LUZ E FORÇA-PADRÃO PROVISÓRIO 30KVA</t>
  </si>
  <si>
    <t>TOTAL DO ITEM 1</t>
  </si>
  <si>
    <t>.02</t>
  </si>
  <si>
    <t>ALVENARIAS E PAINÉIS</t>
  </si>
  <si>
    <t>02.01</t>
  </si>
  <si>
    <t>DEM-ALV-005</t>
  </si>
  <si>
    <t xml:space="preserve">DEMOLIÇÃO DE ALVENARIA DE TIJOLO E BLOCO SEM APROVEITAMENTO DO MATERIAL, INCLUSIVE AFASTAMENTO </t>
  </si>
  <si>
    <t>M3</t>
  </si>
  <si>
    <t>02.02</t>
  </si>
  <si>
    <t>ALV-TIJ-030</t>
  </si>
  <si>
    <t>ALVENARIA DE TIJOLO CERÂMICO FURADO E = 15 CM, A REVESTIR</t>
  </si>
  <si>
    <t>M2</t>
  </si>
  <si>
    <t>02.03</t>
  </si>
  <si>
    <t>ALV-EST-045</t>
  </si>
  <si>
    <t>ALVENARIA DE BLOCO DE CONCRETO CHEIO, CONCRETO FCK = 20 MPA, SEM ARMAÇÃO E = 20 CM (PALCO)</t>
  </si>
  <si>
    <t>02.04</t>
  </si>
  <si>
    <t>SEE-EST-055</t>
  </si>
  <si>
    <t>ESCADA SOBRE O SOLO DEGRAUS (PALCO)</t>
  </si>
  <si>
    <t>02.05</t>
  </si>
  <si>
    <t>ALV-BLO-040</t>
  </si>
  <si>
    <t>ALVENARIA DE BLOCO DE CONCRETO E = 15 CM, A REVESTIR, PORTANTE - BLOCO FCK = 4,5 MPA (MURO)</t>
  </si>
  <si>
    <t>02.06</t>
  </si>
  <si>
    <t>DIV-PED-010</t>
  </si>
  <si>
    <t>DIVISÓRIA EM ARDÓSIA E = 3 CM, INCLUSIVE FERRAGENS EM LATÃO CROMADO (BANHEIROS)</t>
  </si>
  <si>
    <t>TOTAL DO ITEM 2</t>
  </si>
  <si>
    <t>.03</t>
  </si>
  <si>
    <t>ESQUADRIAS</t>
  </si>
  <si>
    <t>3.1</t>
  </si>
  <si>
    <t>PORTA (80 X 210cm) DE ABRIR EM QUADRO COM VENEZIANA DE ALUMÍNIO ANODIZADO BRONZE INCLUSIVE MAÇANETA DE ALAVANCA ACABAMENTO PRETO (P1)</t>
  </si>
  <si>
    <t>3.2</t>
  </si>
  <si>
    <t>VID-TEM-010</t>
  </si>
  <si>
    <t>PORTA DE CORRER (DIMENSÕES EM PROJETO) EM VIDRO TEMPERADO E=8mm, COM ESTRUTURA EM ALUMÍNIO ANODIZADO BRONZE</t>
  </si>
  <si>
    <t>3.3</t>
  </si>
  <si>
    <t>JOGO DE FERRAGENS CROMADAS PARA PORTA DE VIDRO TEMPERADO</t>
  </si>
  <si>
    <t>3.4</t>
  </si>
  <si>
    <t>JANELA 4 FOLHAS, COM FECHAMENTO EM VIDRO TEMPERADO E=8mm, COM ESTRUTURA EM ALUMINIO ANODIZADO BRONZE, INCLUSIVE FECHADURA</t>
  </si>
  <si>
    <t>3.5</t>
  </si>
  <si>
    <t>JANELA TIPO MÁXIMO-AR, COM FECHAMENTO EM VIDRO TEMPERADO E=8mm, COM ESTRUTURA EM ALUMINIO ANODIZADO BRONZE, INCLUSIVE FECHADURA</t>
  </si>
  <si>
    <t>3.6</t>
  </si>
  <si>
    <t>ESQ-POR-036</t>
  </si>
  <si>
    <t>TOTAL DO ITEM 3</t>
  </si>
  <si>
    <t>.04</t>
  </si>
  <si>
    <t>REVESTIMENTOS DE PAREDES E TETO</t>
  </si>
  <si>
    <t>04.01</t>
  </si>
  <si>
    <t>REV-CHA-005</t>
  </si>
  <si>
    <t>CHAPISCO DE PAREDES E TETO COM ARGAMASSA 1:3 CIMENTO E AREIA, A COLLHER</t>
  </si>
  <si>
    <t>04.02</t>
  </si>
  <si>
    <t>REV-EMB-005</t>
  </si>
  <si>
    <t>EMBOÇO COM ARGAMASSA 1:6, CIMENTO E AREIA</t>
  </si>
  <si>
    <t>04.03</t>
  </si>
  <si>
    <t>REV-REB-005</t>
  </si>
  <si>
    <t>REBOCO COM ARGAMASSA 1:7, CIMENTO E AREIA</t>
  </si>
  <si>
    <t>04.04</t>
  </si>
  <si>
    <t>PIN-SEL-005</t>
  </si>
  <si>
    <t>PREPARAÇÃO PARA PINTURA EM PAREDES E TETO, PVA/ACRÍLICA COM FUNDO SELADOR</t>
  </si>
  <si>
    <t>04.05</t>
  </si>
  <si>
    <t>PIN-ACR-005</t>
  </si>
  <si>
    <t>PINTURA ACRÍLICA, EM PAREDES, 2 DEMÃOS, COR AREIA</t>
  </si>
  <si>
    <t>04.06</t>
  </si>
  <si>
    <t>PIN-ACR-006</t>
  </si>
  <si>
    <t>PINTURA ACRÍLICA, EM TETO, 2 DEMÃOS, COR BRANCO NEVE</t>
  </si>
  <si>
    <t>04.07</t>
  </si>
  <si>
    <t>REV-AZU-011</t>
  </si>
  <si>
    <t>REVESTIMENTO COM AZULEJO BRANCO 20 X 20 CM, JUNTA A PRUMO, ASSENTADO COM ARGAMASSA PRÉ-FABRICADA, INCLUSIVE REJUNTAMENTO</t>
  </si>
  <si>
    <t>TOTAL DO ITEM 4</t>
  </si>
  <si>
    <t>.05</t>
  </si>
  <si>
    <t>PAVIMENTAÇÃO</t>
  </si>
  <si>
    <t>05.01</t>
  </si>
  <si>
    <t>PIS-CON-015</t>
  </si>
  <si>
    <t>CONTRAPISO DESEMPENADO, COM ARGAMASSA 1:3, SEM JUNTA E =3CM</t>
  </si>
  <si>
    <t>05.02</t>
  </si>
  <si>
    <t>PIS-CON-020</t>
  </si>
  <si>
    <t>CONTRAPISO DESEMPENADO, COM ARGAMASSA 1:3, SEM JUNTA E =5CM (PALCO)</t>
  </si>
  <si>
    <t>05.03</t>
  </si>
  <si>
    <t>PIS-CER-010</t>
  </si>
  <si>
    <t>PISO CERÂMICO PEI-5 LISO (PREÇO MÉDIO) 30 X 30 CM, ASSENTADO COM ARGAMASSA PRÉ-FABRICADA, INCLUSIVE REJUNTAMENTO</t>
  </si>
  <si>
    <t>05.04</t>
  </si>
  <si>
    <t>PIS-MIT-005</t>
  </si>
  <si>
    <t>PISO EM GRANILITE, MARMORITE OU GRANITINA ESPESSURA 8 MM, INCLUSO JUNTAS DE DILATACAO PLASTICAS (1X1M)</t>
  </si>
  <si>
    <t>05.05</t>
  </si>
  <si>
    <t>OBR-VIA-215</t>
  </si>
  <si>
    <t>EXECUÇÃO DE CALÇAMENTO EM BLOQUETE - E = 8 CM - FCK = 35MPA, INCLUINDO FORNECIMENTO E TRANSPORTE DE TODOS OS MATERIAIS, COLCHÃO DE ASSENTAMENTO E = 6 CM</t>
  </si>
  <si>
    <t>05.06</t>
  </si>
  <si>
    <t>URB-MFC-010</t>
  </si>
  <si>
    <t>MEIO-FIO DE CONCRETO PRÉ-MOLDADO TIPO B - (12 X 18 X 45) CM, INCLUSIVE ESCAVAÇÃO E REATERRO</t>
  </si>
  <si>
    <t>M</t>
  </si>
  <si>
    <t>TOTAL DO ITEM 5</t>
  </si>
  <si>
    <t>.06</t>
  </si>
  <si>
    <t>COBERTURA</t>
  </si>
  <si>
    <t>06.01</t>
  </si>
  <si>
    <t>EST-MET-040</t>
  </si>
  <si>
    <t xml:space="preserve">FORNECIMENTO, FABRICAÇÃO, TRANSPORTE E MONTAGEM DE ESTRUTURA METÁLICA PARA TELHADO SOBRE LAJE PARA TELHAS CERÂMICAS </t>
  </si>
  <si>
    <t>06.02</t>
  </si>
  <si>
    <t>PLU-CON-005</t>
  </si>
  <si>
    <t>CONDUTOR DE AP DO TELHADO EM TUBO PVC ESGOTO, INCLUSIVE  CONEXÕES E SUPORTES, 100 MM</t>
  </si>
  <si>
    <t>06.03</t>
  </si>
  <si>
    <t>COB-TEL-010</t>
  </si>
  <si>
    <t>COBERTURA EM TELHA CERÂMICA COLONIAL PLANA, 24 UNID/M2 (TELHADO NOVO E REFORMA DO ANTIGO)</t>
  </si>
  <si>
    <t>06.04</t>
  </si>
  <si>
    <t>06.05</t>
  </si>
  <si>
    <t>74064/001</t>
  </si>
  <si>
    <t>FUNDO ANTICORROSIVO A BASE DE OXIDO DE FERRO (ZARCAO), DUAS DEMAOS</t>
  </si>
  <si>
    <t>06.06</t>
  </si>
  <si>
    <t>PIN-ESM-035</t>
  </si>
  <si>
    <t>PINTURA ÓLEO/ESMALTE, 2 DEMÃOS EM ESTRUTURA METÁLICA</t>
  </si>
  <si>
    <t>06.07</t>
  </si>
  <si>
    <t>72091</t>
  </si>
  <si>
    <t>RECOLOCACAO DE TELHAS CERAMICAS TIPO PLANA, CONSIDERANDO REAPROVEITAMENTO DE MATERIAL</t>
  </si>
  <si>
    <t>TOTAL DO ITEM 6</t>
  </si>
  <si>
    <t>.07</t>
  </si>
  <si>
    <t>INSTALAÇÃO HIDRO-SANITÁRIA</t>
  </si>
  <si>
    <t>.07.01</t>
  </si>
  <si>
    <t>HID-HID-025</t>
  </si>
  <si>
    <t>HIDRÔMETRO COM CAVALETE E REGISTRO D = 3/4" COPASA</t>
  </si>
  <si>
    <t>.07.02</t>
  </si>
  <si>
    <t>HID-ADP-005</t>
  </si>
  <si>
    <t>ADAPTADOR SOLDÁVEL DE PVC MARROM COM FLANGES E ANEL PARA CAIXA DÁGUA Ø 20 MM X 1/2"</t>
  </si>
  <si>
    <t>.07.03</t>
  </si>
  <si>
    <t>HID-ADP-010</t>
  </si>
  <si>
    <t>ADAPTADOR SOLDÁVEL DE PVC MARROM COM FLANGES E ANEL PARA CAIXA DÁGUA Ø 25 MM X 3/4"</t>
  </si>
  <si>
    <t>.07.04</t>
  </si>
  <si>
    <t>HID-ADP-015</t>
  </si>
  <si>
    <t>ADAPTADOR SOLDÁVEL DE PVC MARROM COM FLANGES E ANEL PARA CAIXA DÁGUA Ø 32 MM X 1"</t>
  </si>
  <si>
    <t>.07.05</t>
  </si>
  <si>
    <t>HID-ADP-025</t>
  </si>
  <si>
    <t>ADAPTADOR SOLDÁVEL DE PVC MARROM COM FLANGES E ANEL PARA CAIXA DÁGUA Ø 50 MM X 1 1/2"</t>
  </si>
  <si>
    <t>.07.06</t>
  </si>
  <si>
    <t>HID-DAG-015</t>
  </si>
  <si>
    <t>CAIXA DÁGUA DE POLIETILENO COM TAMPA 1000 L</t>
  </si>
  <si>
    <t>.07.07</t>
  </si>
  <si>
    <t>HID-CXS-060</t>
  </si>
  <si>
    <t>CAIXA ALVENARIA 60 X 60 X 60 CM, TAMPA EM CONCRETO-INSPEÇÃO /PASSAGEM, INCLUSIVE ESCAVAÇÃO, REATERRO E BOTA-FORA</t>
  </si>
  <si>
    <t>.07.08</t>
  </si>
  <si>
    <t>HID-CXS-020</t>
  </si>
  <si>
    <t>CAIXA ALVENARIA 40 X 40 X 40 CM, TAMPA EM CONCRETO-INSPEÇÃO /PASSAGEM, INCLUSIVE ESCAVAÇÃO, REATERRO E BOTA-FORA</t>
  </si>
  <si>
    <t>.07.09</t>
  </si>
  <si>
    <t>HID-CXS-105</t>
  </si>
  <si>
    <t>CAIXA ALVENARIA 80 X 80 X 80 CM, TAMPA EM CONCRETO-INSPEÇÃO /PASSAGEM, INCLUSIVE ESCAVAÇÃO, REATERRO E BOTA-FORA</t>
  </si>
  <si>
    <t>.07.10</t>
  </si>
  <si>
    <t>HID-RAL-011</t>
  </si>
  <si>
    <t>RALO SIFONADO PVC CILINDRÍCO 100 X 70 X 40 MM COM GRELHA REDONDA</t>
  </si>
  <si>
    <t>.07.11</t>
  </si>
  <si>
    <t>HID-REG-011</t>
  </si>
  <si>
    <t>REGISTRO PRESSÃO COM CANOPLA CROMADO D = 25 MM (1")</t>
  </si>
  <si>
    <t>.07.12</t>
  </si>
  <si>
    <t>HID-REG-091</t>
  </si>
  <si>
    <t>REGISTRO DE GAVETA COM CANOPLA D = 50 MM (2")</t>
  </si>
  <si>
    <t>.07.13</t>
  </si>
  <si>
    <t>HID-REG-100</t>
  </si>
  <si>
    <t>REGISTRO DE ESFERA EM PVC SOLDÁVEL, Ø 25 MM</t>
  </si>
  <si>
    <t>.07.14</t>
  </si>
  <si>
    <t>HID-REG-105</t>
  </si>
  <si>
    <t>REGISTRO DE ESFERA EM PVC SOLDÁVEL, Ø 32 MM</t>
  </si>
  <si>
    <t>.07.15</t>
  </si>
  <si>
    <t>HID-REG-120</t>
  </si>
  <si>
    <t>REGISTRO DE ESFERA EM PVC SOLDÁVEL, Ø 50 MM</t>
  </si>
  <si>
    <t>.07.16</t>
  </si>
  <si>
    <t>HID-SIF-010</t>
  </si>
  <si>
    <t>CAIXA SIFONADA EM PVC COM GRELHA QUADRADA/REDONDA 150 X 185 X 75 MM</t>
  </si>
  <si>
    <t>PÇ</t>
  </si>
  <si>
    <t>.07.17</t>
  </si>
  <si>
    <t>INST-AGU-005</t>
  </si>
  <si>
    <t>PONTO DE ÁGUA FRIA EMBUTIDO, INCLUINDO TUBO DE PVC RÍGIDO SOLDÁVEL E CONEXÕES</t>
  </si>
  <si>
    <t>PT</t>
  </si>
  <si>
    <t>.07.18</t>
  </si>
  <si>
    <t>INST-ESG-005</t>
  </si>
  <si>
    <t>PONTO DE ESGOTO, INCLUINDO TUBO DE PVC RÍGIDO SOLDÁVEL DE 40 MM E CONEXÕES (LAVATÓRIOS, MICTÓRIOS, RALOS SIFONADOS, ETC.)</t>
  </si>
  <si>
    <t>.07.19</t>
  </si>
  <si>
    <t>INST-ESG-010</t>
  </si>
  <si>
    <t>PONTO DE ESGOTO, INCLUINDO TUBO DE PVC RÍGIDO SOLDÁVEL DE 50 MM E CONEXÕES (PIAS DE COZINHA, MÁQUINAS DE LAVAR, ETC.)</t>
  </si>
  <si>
    <t>.07.20</t>
  </si>
  <si>
    <t>INST-ESG-015</t>
  </si>
  <si>
    <t xml:space="preserve">PONTO DE ESGOTO, INCLUINDO TUBO DE PVC RÍGIDO SOLDÁVEL DE 100 MM E CONEXÕES (VASO SANITÁRIO).
</t>
  </si>
  <si>
    <t>.07.21</t>
  </si>
  <si>
    <t>HID-TUB-005</t>
  </si>
  <si>
    <t>TUBO PVC RÍGIDO SOLDÁVEL, ÁGUA INCLUSIVE CONEXÕES E SUPORTES, 20 MM</t>
  </si>
  <si>
    <t>.07.22</t>
  </si>
  <si>
    <t>HID-TUB-015</t>
  </si>
  <si>
    <t>TUBO PVC RÍGIDO SOLDÁVEL, ÁGUA INCLUSIVE CONEXÕES E SUPORTES, 32 MM</t>
  </si>
  <si>
    <t>.07.23</t>
  </si>
  <si>
    <t>MET-BOI-015</t>
  </si>
  <si>
    <t>TORNEIRA DE BÓIA, D = 20 MM (3/4")</t>
  </si>
  <si>
    <t>.07.24</t>
  </si>
  <si>
    <t>HID-TUB-045</t>
  </si>
  <si>
    <t>TUBO PVC ESGOTO PB, INCLUSIVE CONEXÕES E SUPORTES, 50 MM</t>
  </si>
  <si>
    <t>.07.25</t>
  </si>
  <si>
    <t>HID-TUB-055</t>
  </si>
  <si>
    <t>TUBO PVC ESGOTO PB, INCLUSIVE CONEXÕES E SUPORTES, 100 MM</t>
  </si>
  <si>
    <t>.07.26</t>
  </si>
  <si>
    <t>HID-RAL-015</t>
  </si>
  <si>
    <t>RALO SEMI- HEMISFÉRICO TIPO ABACAXI D = 50 MM</t>
  </si>
  <si>
    <t>.07.27</t>
  </si>
  <si>
    <t>DRE-CAN-025</t>
  </si>
  <si>
    <t>CANALETA TIPO 3 - 30 X 20 CM, CONCRETO FCK = 15 MPA, COM GRELHA DE AÇO CA-25, PADRÃO DEOP-MG</t>
  </si>
  <si>
    <t>TOTAL DO ITEM 7</t>
  </si>
  <si>
    <t>.09</t>
  </si>
  <si>
    <t>COMPLEMENTOS</t>
  </si>
  <si>
    <t>09.01</t>
  </si>
  <si>
    <t>PAI-GRA-015</t>
  </si>
  <si>
    <t>PLANTIO DE GRAMA ESMERALDA EM PLACAS, INCLUSIVE TERRA VEGETAL E CONSERVAÇÃO POR 30 DIAS</t>
  </si>
  <si>
    <t>09.02</t>
  </si>
  <si>
    <t>PRA-ARD-010</t>
  </si>
  <si>
    <t>PRATELEIRA DE ARDÓSIA E = 2 CM APOIADA EM CONSOLE DE METALON 20 X 30 MM (DESPENSA E DEPÓSITO DE FRALDAS)</t>
  </si>
  <si>
    <t>09.03</t>
  </si>
  <si>
    <t>SER-POR-070</t>
  </si>
  <si>
    <t>PORTÃO EM PERFIL E CHAPA METÁLICA COLOCADO COM CADEADO</t>
  </si>
  <si>
    <t>09.04</t>
  </si>
  <si>
    <t>00010853</t>
  </si>
  <si>
    <t>LETREIRO EM INOX, CAIXA ALTA COM 15CM DE ALTURA " CENTRO DE CONVIVÊNCIA DO IDOSO"</t>
  </si>
  <si>
    <t>09.06</t>
  </si>
  <si>
    <t>LIM-GER-005</t>
  </si>
  <si>
    <t>LIMPEZA GERAL DA OBRA</t>
  </si>
  <si>
    <t>TOTAL DO ITEM 9</t>
  </si>
  <si>
    <t>.08</t>
  </si>
  <si>
    <t>LOUÇAS E METAIS</t>
  </si>
  <si>
    <t>08.01</t>
  </si>
  <si>
    <t>LOU-VAS-020</t>
  </si>
  <si>
    <t>VASO SANITÁRIO LOUÇA BRANCA INCLUSIVE VÁLVULA DE DESCARGA</t>
  </si>
  <si>
    <t>08.02</t>
  </si>
  <si>
    <t>LOU-VAS-035</t>
  </si>
  <si>
    <t>VASO SANITÁRIO LOUÇA BRANCA INCLUSIVE VÁLVULA DE DESCARGA COM INSTALAÇÃO DE SÓCULO NA BASE DA BACIA DEVENDO ACOMPANHAR A PROJEÇÃO DA BASE NÃO ULTRAPASSANDO EM 0,05 M O SEU CONTORNO, TENDO A ALTURA MÁXIMA (BACIA + ASSENTO) H = 46 CM</t>
  </si>
  <si>
    <t>08.03</t>
  </si>
  <si>
    <t>LOU-MIC-011</t>
  </si>
  <si>
    <t>MICTÓRIO DE LOUÇA BRANCA INCLUSIVE METAIS CROMADOS</t>
  </si>
  <si>
    <t>08.04</t>
  </si>
  <si>
    <t>LOU-CUB-005</t>
  </si>
  <si>
    <t>CUBA DE LOUÇA BRANCA DE EMBUTIR, OVAL, INCLUSIVE VÁLVULA, SIFÃO E LIGAÇÕES CROMADAS</t>
  </si>
  <si>
    <t>08.05</t>
  </si>
  <si>
    <t>LOU-LAV-005</t>
  </si>
  <si>
    <t>LAVATÓRIO PEQUENO LOUÇA BRANCA SEM COLUNA, INCLUSIVE VÁLVULA E SIFÃO CROMADOS</t>
  </si>
  <si>
    <t>08.06</t>
  </si>
  <si>
    <t>LOU-LAV-010</t>
  </si>
  <si>
    <t>LAVATÓRIO MEDIO LOUÇA BRANCA COM COLUNA, INCLUSIVE VÁLVULA E SIFÃO CROMADOS</t>
  </si>
  <si>
    <t>08.07</t>
  </si>
  <si>
    <t>ACE-BAR-015</t>
  </si>
  <si>
    <t>BARRA DE APOIO EM AÇO INOX PARA P.N.E. L = 90 CM (VASO SANITÁRIO)</t>
  </si>
  <si>
    <t>08.08</t>
  </si>
  <si>
    <t>VID-ESP-010</t>
  </si>
  <si>
    <t>ESPELHO COM MOLDURA EM ALUMÍNIO PARA PNE (60 X 90)CM</t>
  </si>
  <si>
    <t>08.09</t>
  </si>
  <si>
    <t>VID-ESP-005</t>
  </si>
  <si>
    <t>ESPELHO (60 X 90) CM, E = 4 MM, COLOCADO COM PARAFUSO FINESSON (BANHEIRO FUNCIONÁRIOS)</t>
  </si>
  <si>
    <t>08.10</t>
  </si>
  <si>
    <t>74125/002</t>
  </si>
  <si>
    <t>ESPELHO CRISTAL ESPESSURA 4MM, COM MOLDURA EM ALUMINIO E COMPENSADO 6MM PLASTIFICADO COLADO</t>
  </si>
  <si>
    <t>08.11</t>
  </si>
  <si>
    <t>BAN-GRA-005</t>
  </si>
  <si>
    <t>BANCADA EM GRANITO CINZA ANDORINHA E = 3 CM, APOIADA EM CONSOLE DE METALON 20 X 30 MM</t>
  </si>
  <si>
    <t>08.12</t>
  </si>
  <si>
    <t>BAN-ROD-015</t>
  </si>
  <si>
    <t>RODABANCADA EM GRANITO CINZA ANDORINHA H = 7 CM, E = 2 CM</t>
  </si>
  <si>
    <t>TOTAL DO ITEM 8</t>
  </si>
  <si>
    <t>COMBATE A INCENDIO</t>
  </si>
  <si>
    <t>10.01</t>
  </si>
  <si>
    <t>INC-LUM-005</t>
  </si>
  <si>
    <t>LUMINÁRIA DE EMERGÊNCIA AUTÔNOMA IE-16 COM LÂMPADA DE 8 W</t>
  </si>
  <si>
    <t>unid.</t>
  </si>
  <si>
    <t>10.02</t>
  </si>
  <si>
    <t>INC-EXT-015</t>
  </si>
  <si>
    <t>EXTINTOR DE INCÊNDIO TIPO PÓ QUÍMICO 20-B:C, CAPACIDADE 6 KG</t>
  </si>
  <si>
    <t>10.03</t>
  </si>
  <si>
    <t>INC-PLA-015</t>
  </si>
  <si>
    <t>PLACA FOTOLUMINESCENTE "S1" OU "S2"- 380 X 190 MM (SAÍDA esquerda ou direita)</t>
  </si>
  <si>
    <t>10.04</t>
  </si>
  <si>
    <t>INC-PLA-005</t>
  </si>
  <si>
    <t>PLACA FOTOLUMINESCENTE "E5" - 300 X 300 MM</t>
  </si>
  <si>
    <t>10.05</t>
  </si>
  <si>
    <t>INC-PLA-035</t>
  </si>
  <si>
    <t>PLACA FOTOLUMINESCENTE "S12" - 380 X 190 MM (SAÍDA)</t>
  </si>
  <si>
    <t>INSTALAÇÕES ELÉTRICAS</t>
  </si>
  <si>
    <t>11.01</t>
  </si>
  <si>
    <t>ELE-QUA-006</t>
  </si>
  <si>
    <t>QUADRO DE DISTRIBUIÇÃO PARA 12 MÓDULOS COM BARRAMENTO E CHAVE</t>
  </si>
  <si>
    <t>11.02</t>
  </si>
  <si>
    <t>ELE-DIS-008</t>
  </si>
  <si>
    <t>DISJUNTOR MONOPOLAR TERMOMAGNÉTICO 5KA, DE 20A</t>
  </si>
  <si>
    <t>11.03</t>
  </si>
  <si>
    <t>ELE-DIS-024</t>
  </si>
  <si>
    <t>DISJUNTOR BIPOLAR TERMOMAGNÉTICO 10KA, DE 50A</t>
  </si>
  <si>
    <t>11.04</t>
  </si>
  <si>
    <t>ELE-TOM-025</t>
  </si>
  <si>
    <t>TOMADA DUPLA - 2P + T - 20A COM PLACA</t>
  </si>
  <si>
    <t>11.05</t>
  </si>
  <si>
    <t>ELE-TOM-035</t>
  </si>
  <si>
    <t>CONJUNTO DE 1 TOMADA + 1 INTERRUPTOR COM PLACA</t>
  </si>
  <si>
    <t>11.06</t>
  </si>
  <si>
    <t>ELE-TOM-005</t>
  </si>
  <si>
    <t>TOMADA SIMPLES - 2P + T - 10A COM PLACA</t>
  </si>
  <si>
    <t>11.07</t>
  </si>
  <si>
    <t>ELE-INT-005</t>
  </si>
  <si>
    <t>INTERRUPTOR, UMA TECLA SIMPLES 10 A - 250 V, SEM PLACA</t>
  </si>
  <si>
    <t>11.08</t>
  </si>
  <si>
    <t>ELE-INT-095</t>
  </si>
  <si>
    <t>INTERRUPTOR , DUAS TECLAS SIMPLES 10 A - 250 V</t>
  </si>
  <si>
    <t>11.09</t>
  </si>
  <si>
    <t>ELE-INT-010</t>
  </si>
  <si>
    <t>INTERRUPTOR, UMA TECLA PARALELO 10 A - 250 V, SEM PLACA</t>
  </si>
  <si>
    <t>11.10</t>
  </si>
  <si>
    <t>ELE-PLA-040</t>
  </si>
  <si>
    <t>PLACA PARA CAIXA 2" X 4", 1 POSTO</t>
  </si>
  <si>
    <t>11.11</t>
  </si>
  <si>
    <t>ELE-CXS-040</t>
  </si>
  <si>
    <t>CAIXA DE FERRO ESMALTADA 4 X 4"</t>
  </si>
  <si>
    <t>11.12</t>
  </si>
  <si>
    <t>ELE-CXS-035</t>
  </si>
  <si>
    <t>CAIXA DE FERRO ESMALTADA 2 X 4"</t>
  </si>
  <si>
    <t>11.13</t>
  </si>
  <si>
    <t>ELE-CXS-090</t>
  </si>
  <si>
    <t>CAIXA DE PASSAGEM EM ALVENARIA E TAMPA DE CONCRETO, FUNDO DE BRITA, TIPO 1, 30 X 30 X 40 CM, INCLUSIVE ESCAVAÇÃO, REATERRO E BOTA-FORA</t>
  </si>
  <si>
    <t>11.14</t>
  </si>
  <si>
    <t>ELE-ATE-005</t>
  </si>
  <si>
    <t>ATERRAMENTO COMPLETO, COM HASTES COPPERWELD 5/8" X 2,40 M</t>
  </si>
  <si>
    <t>11.15</t>
  </si>
  <si>
    <t>ELE-CAB-010.2</t>
  </si>
  <si>
    <t>CABO DE COBRE ISOLAMENTO ANTI-CHAMA, SEÇÃO 2,5 MM2, 450/750 V - FLEXÍVEL (PRETO)</t>
  </si>
  <si>
    <t>11.16</t>
  </si>
  <si>
    <t>ELE-CAB-010.5</t>
  </si>
  <si>
    <t>CABO DE COBRE ISOLAMENTO ANTI-CHAMA, SEÇÃO 2,5 MM2, 450/750 V - FLEXÍVEL (AZUL CLARO)</t>
  </si>
  <si>
    <t>11.17</t>
  </si>
  <si>
    <t>ELE-CAB-010.3</t>
  </si>
  <si>
    <t>CABO DE COBRE ISOLAMENTO ANTI-CHAMA, SEÇÃO 2,5 MM2, 450/750 V - FLEXÍVEL (VERMELHO)</t>
  </si>
  <si>
    <t>11.18</t>
  </si>
  <si>
    <t>ELE-CAB-010.6</t>
  </si>
  <si>
    <t>CABO DE COBRE ISOLAMENTO ANTI-CHAMA, SEÇÃO 2,5 MM2, 450/750 V - FLEXÍVEL (VERDE)</t>
  </si>
  <si>
    <t>11.19</t>
  </si>
  <si>
    <t>ELE-CAB-040.2</t>
  </si>
  <si>
    <t>CABO DE COBRE ISOLAMENTO ANTI-CHAMA, SEÇÃO 35 MM2, 450/750 V - FLEXÍVEL (PRETO)</t>
  </si>
  <si>
    <t>11.20</t>
  </si>
  <si>
    <t>ELE-CAB-040.5</t>
  </si>
  <si>
    <t>CABO DE COBRE ISOLAMENTO ANTI-CHAMA, SEÇÃO 35 MM2, 450/750 V - FLEXÍVEL (AZUL CLARO)</t>
  </si>
  <si>
    <t>11.21</t>
  </si>
  <si>
    <t>ELE-CAB-030.6</t>
  </si>
  <si>
    <t>CABO DE COBRE ISOLAMENTO ANTI-CHAMA, SEÇÃO 16 MM2, 450/750 V - FLEXÍVEL (VERDE)</t>
  </si>
  <si>
    <t>11.22</t>
  </si>
  <si>
    <t>ELE-CAB-050.2</t>
  </si>
  <si>
    <t>CABO DE COBRE ISOLAMENTO ANTI-CHAMA, SEÇÃO 70 MM2, 450/750 V - FLEXÍVEL (PRETO)</t>
  </si>
  <si>
    <t>11.23</t>
  </si>
  <si>
    <t>ELE-CAB-050.5</t>
  </si>
  <si>
    <t>CABO DE COBRE ISOLAMENTO ANTI-CHAMA, SEÇÃO 70 MM2, 450/750 V - FLEXÍVEL (AZUL CLARO)</t>
  </si>
  <si>
    <t>11.24</t>
  </si>
  <si>
    <t>ELE-MAN-015</t>
  </si>
  <si>
    <t>MANGUEIRA PVC FLEXÍVEL CORRUGADO D = 3/4"</t>
  </si>
  <si>
    <t>11.25</t>
  </si>
  <si>
    <t>ELE-DUT-005</t>
  </si>
  <si>
    <t>DUTO CORRUGADO EM PEAD (POLIETILENO DE ALTA DENSIDADE), PARA PROTEÇÃO DE CABOS SUBTERRÂNEOS Ø 1 1/2" (40 MM)</t>
  </si>
  <si>
    <t>11.26</t>
  </si>
  <si>
    <t>ELE-PAD-010</t>
  </si>
  <si>
    <t>PADRÃO CEMIG AÉREO TIPO D2 ,15, 1 &lt;= DEMANDA &lt;= 23 KVA, TRIFÁSICO</t>
  </si>
  <si>
    <t>11.27</t>
  </si>
  <si>
    <t>ELE-LUM-026</t>
  </si>
  <si>
    <t>LUMINÁRIA CHANFRADA PARA LÂMPADA FLUORESCENTE 2 X 32 W OU 2 X 40 W, COMPLETA</t>
  </si>
  <si>
    <t>11.28</t>
  </si>
  <si>
    <t>ELE-LUM-046</t>
  </si>
  <si>
    <t>LUMINÁRIA TIPO DROPS COM BASE E GLOBO LEITOSO COM PARA LÂMPADA INCANDESCENTE DE 60 W, COMPLETA</t>
  </si>
  <si>
    <t>11.29</t>
  </si>
  <si>
    <t>ELE-LUM-051</t>
  </si>
  <si>
    <t>LUMINÁRIA TIPO TARTARUGA PARA LÂMPADA INCANDESCENTE DE 60 W, COMPLETA</t>
  </si>
  <si>
    <t xml:space="preserve">                                                                                                                 </t>
  </si>
  <si>
    <t>COMPOSIÇÃO  ORÇAMENTO</t>
  </si>
  <si>
    <t>PLANTIO DE MUDAS DE STRELITZIA REGINAE, INCLUSIVE TERRA VEGETAL E CONSERVAÇÃO POR 30 DIAS</t>
  </si>
  <si>
    <t>09.05</t>
  </si>
  <si>
    <t>09.07</t>
  </si>
  <si>
    <t>09.08</t>
  </si>
  <si>
    <t>09.09</t>
  </si>
  <si>
    <t>PLANTIO DE MUDAS DE AGAPANTHUS AFRICANOS, INCLUSIVE TERRA VEGETAL E CONSERVAÇÃO POR 30 DIAS</t>
  </si>
  <si>
    <r>
      <t>PLANTIO DE MUDAS DE TAGETE ANÃO A CADA 20CM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, INCLUSIVE TERRA VEGETAL E CONSERVAÇÃO POR 30 DIAS</t>
    </r>
  </si>
  <si>
    <r>
      <t>PLANTIO DE MUDAS DE SÁLVIA SPLENDES A CADA 20CM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, INCLUSIVE TERRA VEGETAL E CONSERVAÇÃO POR 30 DIAS</t>
    </r>
  </si>
  <si>
    <t>REMOÇÃO DE TELHA CERÂMICA COLONIAL OU FRANCESA PARA REAPROVEITAMENTO, INCLUSIVE AFASTAMENTO E EMPILHAMENTO</t>
  </si>
  <si>
    <t>DEM-TEL-030</t>
  </si>
  <si>
    <t>LIM-CER-005</t>
  </si>
  <si>
    <t>IMPERMEABILIZACAO COM PINTURA A BASE DE RESINA EPOXI ALCATRAO, DUAS DEMAOS</t>
  </si>
  <si>
    <t>06.08</t>
  </si>
  <si>
    <t>06.09</t>
  </si>
  <si>
    <t>73872/001</t>
  </si>
  <si>
    <t>LIMPEZA DE MATERIAL CERÂMICO (telhas)</t>
  </si>
  <si>
    <t>VALOR TOTAL DA OBRA</t>
  </si>
  <si>
    <t>TOTAL DO ITEM 11</t>
  </si>
  <si>
    <t>PORTA EM MADEIRA DE LEI REVESTIDA EM LAMINADO MELAMÍNICO, COM MARCO EM ALUMÍNIO ANODIZADO NATURAL,  TARJETA LIVRE / OCUPADO E DOBRADIÇAS  - 60 X 165 CM (BOX-BANHEIROS)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</si>
</sst>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mmmm/yy"/>
  </numFmts>
  <fonts count="22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7" fillId="0" borderId="0" xfId="0" applyFont="1" applyFill="1" applyBorder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5" fillId="0" borderId="23" xfId="2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2" fontId="12" fillId="0" borderId="1" xfId="4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4" fontId="3" fillId="0" borderId="1" xfId="5" applyNumberFormat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10" fillId="3" borderId="1" xfId="4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164" fontId="12" fillId="0" borderId="1" xfId="4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2" fontId="10" fillId="3" borderId="1" xfId="6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12" fillId="3" borderId="1" xfId="6" applyNumberFormat="1" applyFont="1" applyFill="1" applyBorder="1" applyAlignment="1">
      <alignment horizontal="center" vertical="center" wrapText="1"/>
    </xf>
    <xf numFmtId="2" fontId="12" fillId="0" borderId="1" xfId="6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4" fontId="12" fillId="0" borderId="1" xfId="3" applyFont="1" applyFill="1" applyBorder="1" applyAlignment="1">
      <alignment horizontal="center" vertical="center" wrapText="1"/>
    </xf>
    <xf numFmtId="2" fontId="12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10" fillId="0" borderId="1" xfId="3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2" fontId="17" fillId="0" borderId="0" xfId="3" applyNumberFormat="1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 wrapText="1"/>
    </xf>
    <xf numFmtId="44" fontId="18" fillId="0" borderId="0" xfId="5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2" fontId="12" fillId="0" borderId="1" xfId="3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21" fillId="5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0" fontId="0" fillId="0" borderId="17" xfId="2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/>
    <xf numFmtId="0" fontId="6" fillId="2" borderId="2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20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</cellXfs>
  <cellStyles count="7">
    <cellStyle name="Moeda" xfId="5" builtinId="4"/>
    <cellStyle name="Normal" xfId="0" builtinId="0"/>
    <cellStyle name="Normal 3" xfId="1"/>
    <cellStyle name="Porcentagem" xfId="2" builtinId="5"/>
    <cellStyle name="Separador de milhares" xfId="4" builtinId="3"/>
    <cellStyle name="Separador de milhares 2" xfId="6"/>
    <cellStyle name="Separador de milhares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59531</xdr:rowOff>
    </xdr:from>
    <xdr:to>
      <xdr:col>1</xdr:col>
      <xdr:colOff>1047749</xdr:colOff>
      <xdr:row>2</xdr:row>
      <xdr:rowOff>142876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119062" y="59531"/>
          <a:ext cx="1476375" cy="464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6"/>
  <sheetViews>
    <sheetView tabSelected="1" zoomScale="80" zoomScaleNormal="80" zoomScalePageLayoutView="80" workbookViewId="0">
      <selection activeCell="H161" sqref="H161"/>
    </sheetView>
  </sheetViews>
  <sheetFormatPr defaultRowHeight="15"/>
  <cols>
    <col min="1" max="1" width="7.5703125" style="3" customWidth="1"/>
    <col min="2" max="2" width="16.28515625" style="3" customWidth="1"/>
    <col min="3" max="3" width="85.5703125" style="3" customWidth="1"/>
    <col min="4" max="4" width="8" style="3" customWidth="1"/>
    <col min="5" max="5" width="12.42578125" style="3" customWidth="1"/>
    <col min="6" max="6" width="13.7109375" style="3" customWidth="1"/>
    <col min="7" max="7" width="15.7109375" style="3" customWidth="1"/>
    <col min="8" max="8" width="13.7109375" style="3" customWidth="1"/>
    <col min="9" max="9" width="15.7109375" style="4" customWidth="1"/>
    <col min="10" max="10" width="9.140625" style="3"/>
    <col min="11" max="11" width="9.140625" style="6"/>
    <col min="12" max="12" width="9.140625" style="2"/>
  </cols>
  <sheetData>
    <row r="1" spans="1:12" s="9" customFormat="1">
      <c r="A1" s="91" t="s">
        <v>4</v>
      </c>
      <c r="B1" s="92"/>
      <c r="C1" s="92"/>
      <c r="D1" s="92"/>
      <c r="E1" s="92"/>
      <c r="F1" s="92"/>
      <c r="G1" s="92"/>
      <c r="H1" s="92"/>
      <c r="I1" s="93"/>
      <c r="J1" s="10"/>
      <c r="K1" s="7"/>
      <c r="L1" s="8"/>
    </row>
    <row r="2" spans="1:12" s="9" customFormat="1">
      <c r="A2" s="94"/>
      <c r="B2" s="95"/>
      <c r="C2" s="95"/>
      <c r="D2" s="95"/>
      <c r="E2" s="95"/>
      <c r="F2" s="95"/>
      <c r="G2" s="95"/>
      <c r="H2" s="95"/>
      <c r="I2" s="96"/>
      <c r="J2" s="10"/>
      <c r="K2" s="7"/>
      <c r="L2" s="8"/>
    </row>
    <row r="3" spans="1:12" s="9" customFormat="1" ht="15.75" thickBot="1">
      <c r="A3" s="97"/>
      <c r="B3" s="98"/>
      <c r="C3" s="98"/>
      <c r="D3" s="98"/>
      <c r="E3" s="98"/>
      <c r="F3" s="99"/>
      <c r="G3" s="99"/>
      <c r="H3" s="99"/>
      <c r="I3" s="100"/>
      <c r="J3" s="10"/>
      <c r="K3" s="7"/>
      <c r="L3" s="8"/>
    </row>
    <row r="4" spans="1:12" s="9" customFormat="1">
      <c r="A4" s="108" t="s">
        <v>12</v>
      </c>
      <c r="B4" s="109"/>
      <c r="C4" s="109"/>
      <c r="D4" s="109"/>
      <c r="E4" s="110"/>
      <c r="F4" s="114" t="s">
        <v>14</v>
      </c>
      <c r="G4" s="115"/>
      <c r="H4" s="116"/>
      <c r="I4" s="106" t="s">
        <v>13</v>
      </c>
      <c r="J4" s="10"/>
      <c r="K4" s="7"/>
      <c r="L4" s="8"/>
    </row>
    <row r="5" spans="1:12" s="9" customFormat="1" ht="15.75" thickBot="1">
      <c r="A5" s="111"/>
      <c r="B5" s="112"/>
      <c r="C5" s="112"/>
      <c r="D5" s="112"/>
      <c r="E5" s="113"/>
      <c r="F5" s="117" t="s">
        <v>16</v>
      </c>
      <c r="G5" s="112"/>
      <c r="H5" s="13" t="s">
        <v>11</v>
      </c>
      <c r="I5" s="107"/>
      <c r="J5" s="10"/>
      <c r="K5" s="7"/>
      <c r="L5" s="8"/>
    </row>
    <row r="6" spans="1:12" s="9" customFormat="1">
      <c r="A6" s="103" t="s">
        <v>18</v>
      </c>
      <c r="B6" s="104"/>
      <c r="C6" s="104"/>
      <c r="D6" s="104"/>
      <c r="E6" s="105"/>
      <c r="F6" s="119" t="s">
        <v>22</v>
      </c>
      <c r="G6" s="120"/>
      <c r="H6" s="12">
        <v>42917</v>
      </c>
      <c r="I6" s="118">
        <v>0.25</v>
      </c>
      <c r="J6" s="10"/>
      <c r="K6" s="7"/>
      <c r="L6" s="8"/>
    </row>
    <row r="7" spans="1:12" s="9" customFormat="1">
      <c r="A7" s="121" t="s">
        <v>19</v>
      </c>
      <c r="B7" s="122"/>
      <c r="C7" s="122"/>
      <c r="D7" s="122"/>
      <c r="E7" s="123"/>
      <c r="F7" s="88" t="s">
        <v>23</v>
      </c>
      <c r="G7" s="89"/>
      <c r="H7" s="11">
        <v>43040</v>
      </c>
      <c r="I7" s="118"/>
      <c r="J7" s="10"/>
      <c r="K7" s="7"/>
      <c r="L7" s="8"/>
    </row>
    <row r="8" spans="1:12" s="9" customFormat="1">
      <c r="A8" s="121" t="s">
        <v>20</v>
      </c>
      <c r="B8" s="122"/>
      <c r="C8" s="122"/>
      <c r="D8" s="122"/>
      <c r="E8" s="123"/>
      <c r="F8" s="88"/>
      <c r="G8" s="89"/>
      <c r="H8" s="11"/>
      <c r="I8" s="118"/>
      <c r="J8" s="10"/>
    </row>
    <row r="9" spans="1:12" s="9" customFormat="1">
      <c r="A9" s="127" t="s">
        <v>15</v>
      </c>
      <c r="B9" s="128"/>
      <c r="C9" s="128"/>
      <c r="D9" s="128"/>
      <c r="E9" s="129"/>
      <c r="F9" s="88"/>
      <c r="G9" s="89"/>
      <c r="H9" s="11"/>
      <c r="I9" s="118"/>
      <c r="J9" s="10"/>
    </row>
    <row r="10" spans="1:12" s="9" customFormat="1">
      <c r="A10" s="127"/>
      <c r="B10" s="128"/>
      <c r="C10" s="128"/>
      <c r="D10" s="128"/>
      <c r="E10" s="129"/>
      <c r="F10" s="88"/>
      <c r="G10" s="89"/>
      <c r="H10" s="11"/>
      <c r="I10" s="118"/>
      <c r="J10" s="10"/>
    </row>
    <row r="11" spans="1:12" s="9" customFormat="1" ht="15.75" thickBot="1">
      <c r="A11" s="124" t="s">
        <v>21</v>
      </c>
      <c r="B11" s="125"/>
      <c r="C11" s="125"/>
      <c r="D11" s="125"/>
      <c r="E11" s="126"/>
      <c r="F11" s="101"/>
      <c r="G11" s="102"/>
      <c r="H11" s="14"/>
      <c r="I11" s="118"/>
      <c r="J11" s="10"/>
    </row>
    <row r="12" spans="1:12" s="9" customFormat="1">
      <c r="A12" s="132"/>
      <c r="B12" s="133"/>
      <c r="C12" s="133"/>
      <c r="D12" s="133"/>
      <c r="E12" s="133"/>
      <c r="F12" s="133"/>
      <c r="G12" s="133"/>
      <c r="H12" s="133"/>
      <c r="I12" s="134"/>
      <c r="J12" s="10"/>
    </row>
    <row r="13" spans="1:12" s="9" customFormat="1">
      <c r="A13" s="130" t="s">
        <v>0</v>
      </c>
      <c r="B13" s="130" t="s">
        <v>2</v>
      </c>
      <c r="C13" s="130" t="s">
        <v>3</v>
      </c>
      <c r="D13" s="130" t="s">
        <v>1</v>
      </c>
      <c r="E13" s="135" t="s">
        <v>10</v>
      </c>
      <c r="F13" s="135" t="s">
        <v>5</v>
      </c>
      <c r="G13" s="135"/>
      <c r="H13" s="135" t="s">
        <v>5</v>
      </c>
      <c r="I13" s="135"/>
      <c r="J13" s="10"/>
    </row>
    <row r="14" spans="1:12" s="9" customFormat="1">
      <c r="A14" s="130"/>
      <c r="B14" s="130"/>
      <c r="C14" s="130"/>
      <c r="D14" s="130"/>
      <c r="E14" s="135"/>
      <c r="F14" s="135" t="s">
        <v>6</v>
      </c>
      <c r="G14" s="135"/>
      <c r="H14" s="135" t="s">
        <v>7</v>
      </c>
      <c r="I14" s="135"/>
      <c r="J14" s="10"/>
    </row>
    <row r="15" spans="1:12" s="9" customFormat="1">
      <c r="A15" s="130"/>
      <c r="B15" s="130"/>
      <c r="C15" s="130"/>
      <c r="D15" s="130"/>
      <c r="E15" s="135"/>
      <c r="F15" s="71" t="s">
        <v>8</v>
      </c>
      <c r="G15" s="71" t="s">
        <v>9</v>
      </c>
      <c r="H15" s="71" t="s">
        <v>8</v>
      </c>
      <c r="I15" s="71" t="s">
        <v>9</v>
      </c>
      <c r="J15" s="10"/>
    </row>
    <row r="16" spans="1:12" s="9" customFormat="1">
      <c r="A16" s="72" t="s">
        <v>24</v>
      </c>
      <c r="B16" s="15"/>
      <c r="C16" s="16" t="s">
        <v>25</v>
      </c>
      <c r="D16" s="73"/>
      <c r="E16" s="74"/>
      <c r="F16" s="75"/>
      <c r="G16" s="75"/>
      <c r="H16" s="75"/>
      <c r="I16" s="75"/>
      <c r="J16" s="10"/>
    </row>
    <row r="17" spans="1:12" s="9" customFormat="1" ht="76.5">
      <c r="A17" s="27" t="s">
        <v>26</v>
      </c>
      <c r="B17" s="17" t="s">
        <v>27</v>
      </c>
      <c r="C17" s="18" t="s">
        <v>28</v>
      </c>
      <c r="D17" s="19" t="s">
        <v>29</v>
      </c>
      <c r="E17" s="20">
        <v>1</v>
      </c>
      <c r="F17" s="21">
        <v>1075.83</v>
      </c>
      <c r="G17" s="75">
        <f t="shared" ref="G17:G35" si="0">F17*E17</f>
        <v>1075.83</v>
      </c>
      <c r="H17" s="75">
        <f t="shared" ref="H17:H35" si="1">F17*(1+$I$6)</f>
        <v>1344.7874999999999</v>
      </c>
      <c r="I17" s="75">
        <f t="shared" ref="I17:I35" si="2">ROUND(H17*E17,2)</f>
        <v>1344.79</v>
      </c>
      <c r="J17" s="10"/>
    </row>
    <row r="18" spans="1:12" s="9" customFormat="1" ht="17.25" customHeight="1">
      <c r="A18" s="27" t="s">
        <v>30</v>
      </c>
      <c r="B18" s="17" t="s">
        <v>31</v>
      </c>
      <c r="C18" s="87" t="s">
        <v>32</v>
      </c>
      <c r="D18" s="19" t="s">
        <v>33</v>
      </c>
      <c r="E18" s="20">
        <v>1</v>
      </c>
      <c r="F18" s="21">
        <v>205.93</v>
      </c>
      <c r="G18" s="75">
        <f t="shared" si="0"/>
        <v>205.93</v>
      </c>
      <c r="H18" s="75">
        <f t="shared" si="1"/>
        <v>257.41250000000002</v>
      </c>
      <c r="I18" s="75">
        <f t="shared" si="2"/>
        <v>257.41000000000003</v>
      </c>
      <c r="J18" s="10"/>
    </row>
    <row r="19" spans="1:12" s="9" customFormat="1" ht="18.75" customHeight="1">
      <c r="A19" s="27" t="s">
        <v>34</v>
      </c>
      <c r="B19" s="17" t="s">
        <v>35</v>
      </c>
      <c r="C19" s="18" t="s">
        <v>36</v>
      </c>
      <c r="D19" s="19" t="s">
        <v>33</v>
      </c>
      <c r="E19" s="20">
        <v>1</v>
      </c>
      <c r="F19" s="21">
        <v>514.75</v>
      </c>
      <c r="G19" s="75">
        <f t="shared" si="0"/>
        <v>514.75</v>
      </c>
      <c r="H19" s="75">
        <f t="shared" si="1"/>
        <v>643.4375</v>
      </c>
      <c r="I19" s="75">
        <f t="shared" si="2"/>
        <v>643.44000000000005</v>
      </c>
      <c r="J19" s="10"/>
    </row>
    <row r="20" spans="1:12" s="9" customFormat="1">
      <c r="A20" s="86"/>
      <c r="B20" s="90" t="s">
        <v>37</v>
      </c>
      <c r="C20" s="90"/>
      <c r="D20" s="90"/>
      <c r="E20" s="90"/>
      <c r="F20" s="90"/>
      <c r="G20" s="90"/>
      <c r="H20" s="76"/>
      <c r="I20" s="77">
        <f>SUM(I16:I19)</f>
        <v>2245.6400000000003</v>
      </c>
      <c r="J20" s="10"/>
    </row>
    <row r="21" spans="1:12" s="9" customFormat="1">
      <c r="A21" s="78" t="s">
        <v>38</v>
      </c>
      <c r="B21" s="22"/>
      <c r="C21" s="23" t="s">
        <v>39</v>
      </c>
      <c r="D21" s="24"/>
      <c r="E21" s="25"/>
      <c r="F21" s="25"/>
      <c r="G21" s="75"/>
      <c r="H21" s="75"/>
      <c r="I21" s="75"/>
      <c r="J21" s="10"/>
    </row>
    <row r="22" spans="1:12" s="9" customFormat="1" ht="25.5">
      <c r="A22" s="27" t="s">
        <v>40</v>
      </c>
      <c r="B22" s="26" t="s">
        <v>41</v>
      </c>
      <c r="C22" s="18" t="s">
        <v>42</v>
      </c>
      <c r="D22" s="19" t="s">
        <v>43</v>
      </c>
      <c r="E22" s="20">
        <v>11.74</v>
      </c>
      <c r="F22" s="20">
        <v>76.599999999999994</v>
      </c>
      <c r="G22" s="75">
        <f t="shared" si="0"/>
        <v>899.28399999999999</v>
      </c>
      <c r="H22" s="75">
        <f t="shared" si="1"/>
        <v>95.75</v>
      </c>
      <c r="I22" s="75">
        <f t="shared" si="2"/>
        <v>1124.1099999999999</v>
      </c>
      <c r="J22" s="10"/>
    </row>
    <row r="23" spans="1:12" s="9" customFormat="1">
      <c r="A23" s="27" t="s">
        <v>44</v>
      </c>
      <c r="B23" s="26" t="s">
        <v>45</v>
      </c>
      <c r="C23" s="18" t="s">
        <v>46</v>
      </c>
      <c r="D23" s="27" t="s">
        <v>47</v>
      </c>
      <c r="E23" s="20">
        <v>73.489999999999995</v>
      </c>
      <c r="F23" s="20">
        <v>41.64</v>
      </c>
      <c r="G23" s="75">
        <f t="shared" si="0"/>
        <v>3060.1235999999999</v>
      </c>
      <c r="H23" s="75">
        <f t="shared" si="1"/>
        <v>52.05</v>
      </c>
      <c r="I23" s="75">
        <f t="shared" si="2"/>
        <v>3825.15</v>
      </c>
      <c r="J23" s="10"/>
      <c r="K23" s="7"/>
      <c r="L23" s="8"/>
    </row>
    <row r="24" spans="1:12" s="9" customFormat="1" ht="25.5">
      <c r="A24" s="27" t="s">
        <v>48</v>
      </c>
      <c r="B24" s="26" t="s">
        <v>49</v>
      </c>
      <c r="C24" s="18" t="s">
        <v>50</v>
      </c>
      <c r="D24" s="19" t="s">
        <v>47</v>
      </c>
      <c r="E24" s="20">
        <v>7.2</v>
      </c>
      <c r="F24" s="20">
        <v>93.78</v>
      </c>
      <c r="G24" s="75">
        <f t="shared" si="0"/>
        <v>675.21600000000001</v>
      </c>
      <c r="H24" s="75">
        <f t="shared" si="1"/>
        <v>117.22499999999999</v>
      </c>
      <c r="I24" s="75">
        <f t="shared" si="2"/>
        <v>844.02</v>
      </c>
      <c r="J24" s="10"/>
      <c r="K24" s="7"/>
      <c r="L24" s="8"/>
    </row>
    <row r="25" spans="1:12" s="9" customFormat="1">
      <c r="A25" s="27" t="s">
        <v>51</v>
      </c>
      <c r="B25" s="26" t="s">
        <v>52</v>
      </c>
      <c r="C25" s="18" t="s">
        <v>53</v>
      </c>
      <c r="D25" s="19" t="s">
        <v>47</v>
      </c>
      <c r="E25" s="20">
        <v>1.8</v>
      </c>
      <c r="F25" s="20">
        <v>107.77</v>
      </c>
      <c r="G25" s="75">
        <f t="shared" si="0"/>
        <v>193.98599999999999</v>
      </c>
      <c r="H25" s="75">
        <f t="shared" si="1"/>
        <v>134.71250000000001</v>
      </c>
      <c r="I25" s="75">
        <f t="shared" si="2"/>
        <v>242.48</v>
      </c>
      <c r="J25" s="10"/>
      <c r="K25" s="7"/>
      <c r="L25" s="8"/>
    </row>
    <row r="26" spans="1:12" s="9" customFormat="1" ht="25.5">
      <c r="A26" s="27" t="s">
        <v>54</v>
      </c>
      <c r="B26" s="26" t="s">
        <v>55</v>
      </c>
      <c r="C26" s="18" t="s">
        <v>56</v>
      </c>
      <c r="D26" s="27" t="s">
        <v>47</v>
      </c>
      <c r="E26" s="20">
        <v>71</v>
      </c>
      <c r="F26" s="20">
        <v>48.45</v>
      </c>
      <c r="G26" s="75">
        <f t="shared" si="0"/>
        <v>3439.9500000000003</v>
      </c>
      <c r="H26" s="75">
        <f t="shared" si="1"/>
        <v>60.5625</v>
      </c>
      <c r="I26" s="75">
        <f t="shared" si="2"/>
        <v>4299.9399999999996</v>
      </c>
      <c r="J26" s="10"/>
      <c r="K26" s="7"/>
      <c r="L26" s="8"/>
    </row>
    <row r="27" spans="1:12" s="9" customFormat="1" ht="25.5">
      <c r="A27" s="27" t="s">
        <v>57</v>
      </c>
      <c r="B27" s="26" t="s">
        <v>58</v>
      </c>
      <c r="C27" s="18" t="s">
        <v>59</v>
      </c>
      <c r="D27" s="27" t="s">
        <v>47</v>
      </c>
      <c r="E27" s="20">
        <v>17.82</v>
      </c>
      <c r="F27" s="20">
        <v>243.21</v>
      </c>
      <c r="G27" s="75">
        <f t="shared" si="0"/>
        <v>4334.0021999999999</v>
      </c>
      <c r="H27" s="75">
        <f t="shared" si="1"/>
        <v>304.01249999999999</v>
      </c>
      <c r="I27" s="75">
        <f t="shared" si="2"/>
        <v>5417.5</v>
      </c>
      <c r="J27" s="10"/>
      <c r="K27" s="7"/>
      <c r="L27" s="8"/>
    </row>
    <row r="28" spans="1:12" s="9" customFormat="1">
      <c r="A28" s="86"/>
      <c r="B28" s="90" t="s">
        <v>60</v>
      </c>
      <c r="C28" s="90"/>
      <c r="D28" s="90"/>
      <c r="E28" s="90"/>
      <c r="F28" s="90"/>
      <c r="G28" s="90"/>
      <c r="H28" s="76"/>
      <c r="I28" s="77">
        <f>SUM(I22:I27)</f>
        <v>15753.2</v>
      </c>
      <c r="J28" s="10"/>
      <c r="K28" s="7"/>
      <c r="L28" s="8"/>
    </row>
    <row r="29" spans="1:12" s="9" customFormat="1">
      <c r="A29" s="78" t="s">
        <v>61</v>
      </c>
      <c r="B29" s="28"/>
      <c r="C29" s="23" t="s">
        <v>62</v>
      </c>
      <c r="D29" s="29"/>
      <c r="E29" s="30"/>
      <c r="F29" s="30"/>
      <c r="G29" s="75"/>
      <c r="H29" s="75"/>
      <c r="I29" s="75"/>
      <c r="J29" s="10"/>
      <c r="K29" s="7"/>
      <c r="L29" s="8"/>
    </row>
    <row r="30" spans="1:12" s="9" customFormat="1" ht="25.5">
      <c r="A30" s="27" t="s">
        <v>63</v>
      </c>
      <c r="B30" s="26">
        <v>91341</v>
      </c>
      <c r="C30" s="18" t="s">
        <v>64</v>
      </c>
      <c r="D30" s="27" t="s">
        <v>47</v>
      </c>
      <c r="E30" s="20">
        <v>21.63</v>
      </c>
      <c r="F30" s="20">
        <v>558.54999999999995</v>
      </c>
      <c r="G30" s="75">
        <f t="shared" si="0"/>
        <v>12081.436499999998</v>
      </c>
      <c r="H30" s="75">
        <f t="shared" si="1"/>
        <v>698.1875</v>
      </c>
      <c r="I30" s="75">
        <f t="shared" si="2"/>
        <v>15101.8</v>
      </c>
      <c r="J30" s="10"/>
      <c r="K30" s="7"/>
      <c r="L30" s="8"/>
    </row>
    <row r="31" spans="1:12" s="9" customFormat="1" ht="25.5">
      <c r="A31" s="27" t="s">
        <v>65</v>
      </c>
      <c r="B31" s="17" t="s">
        <v>66</v>
      </c>
      <c r="C31" s="18" t="s">
        <v>67</v>
      </c>
      <c r="D31" s="19" t="s">
        <v>47</v>
      </c>
      <c r="E31" s="20">
        <v>19.3</v>
      </c>
      <c r="F31" s="20">
        <v>187.87</v>
      </c>
      <c r="G31" s="75">
        <f t="shared" si="0"/>
        <v>3625.8910000000001</v>
      </c>
      <c r="H31" s="75">
        <f t="shared" si="1"/>
        <v>234.83750000000001</v>
      </c>
      <c r="I31" s="75">
        <f t="shared" si="2"/>
        <v>4532.3599999999997</v>
      </c>
      <c r="J31" s="10"/>
      <c r="K31" s="7"/>
      <c r="L31" s="8"/>
    </row>
    <row r="32" spans="1:12" s="9" customFormat="1">
      <c r="A32" s="27" t="s">
        <v>68</v>
      </c>
      <c r="B32" s="26">
        <v>84885</v>
      </c>
      <c r="C32" s="18" t="s">
        <v>69</v>
      </c>
      <c r="D32" s="19" t="s">
        <v>29</v>
      </c>
      <c r="E32" s="20">
        <v>4</v>
      </c>
      <c r="F32" s="20">
        <v>558.38</v>
      </c>
      <c r="G32" s="75">
        <f t="shared" si="0"/>
        <v>2233.52</v>
      </c>
      <c r="H32" s="75">
        <f t="shared" si="1"/>
        <v>697.97500000000002</v>
      </c>
      <c r="I32" s="75">
        <f t="shared" si="2"/>
        <v>2791.9</v>
      </c>
      <c r="J32" s="10"/>
      <c r="K32" s="7"/>
      <c r="L32" s="8"/>
    </row>
    <row r="33" spans="1:12" s="9" customFormat="1" ht="25.5">
      <c r="A33" s="27" t="s">
        <v>70</v>
      </c>
      <c r="B33" s="17" t="s">
        <v>66</v>
      </c>
      <c r="C33" s="48" t="s">
        <v>71</v>
      </c>
      <c r="D33" s="19" t="s">
        <v>47</v>
      </c>
      <c r="E33" s="20">
        <v>45.75</v>
      </c>
      <c r="F33" s="20">
        <v>187.87</v>
      </c>
      <c r="G33" s="75">
        <f t="shared" si="0"/>
        <v>8595.0524999999998</v>
      </c>
      <c r="H33" s="75">
        <f t="shared" si="1"/>
        <v>234.83750000000001</v>
      </c>
      <c r="I33" s="75">
        <f t="shared" si="2"/>
        <v>10743.82</v>
      </c>
      <c r="J33" s="10"/>
      <c r="K33" s="7"/>
      <c r="L33" s="8"/>
    </row>
    <row r="34" spans="1:12" s="9" customFormat="1" ht="28.5" customHeight="1">
      <c r="A34" s="27" t="s">
        <v>72</v>
      </c>
      <c r="B34" s="17" t="s">
        <v>66</v>
      </c>
      <c r="C34" s="48" t="s">
        <v>73</v>
      </c>
      <c r="D34" s="19" t="s">
        <v>47</v>
      </c>
      <c r="E34" s="20">
        <v>26.04</v>
      </c>
      <c r="F34" s="20">
        <v>187.87</v>
      </c>
      <c r="G34" s="75">
        <f t="shared" si="0"/>
        <v>4892.1347999999998</v>
      </c>
      <c r="H34" s="75">
        <f t="shared" si="1"/>
        <v>234.83750000000001</v>
      </c>
      <c r="I34" s="75">
        <f t="shared" si="2"/>
        <v>6115.17</v>
      </c>
      <c r="J34" s="10"/>
      <c r="K34" s="7"/>
      <c r="L34" s="8"/>
    </row>
    <row r="35" spans="1:12" s="9" customFormat="1" ht="42" customHeight="1">
      <c r="A35" s="27" t="s">
        <v>74</v>
      </c>
      <c r="B35" s="17" t="s">
        <v>75</v>
      </c>
      <c r="C35" s="18" t="s">
        <v>413</v>
      </c>
      <c r="D35" s="19" t="s">
        <v>29</v>
      </c>
      <c r="E35" s="20">
        <v>5</v>
      </c>
      <c r="F35" s="20">
        <v>425.74</v>
      </c>
      <c r="G35" s="75">
        <f t="shared" si="0"/>
        <v>2128.6999999999998</v>
      </c>
      <c r="H35" s="75">
        <f t="shared" si="1"/>
        <v>532.17499999999995</v>
      </c>
      <c r="I35" s="75">
        <f t="shared" si="2"/>
        <v>2660.88</v>
      </c>
      <c r="J35" s="10"/>
      <c r="K35" s="7"/>
      <c r="L35" s="8"/>
    </row>
    <row r="36" spans="1:12" s="9" customFormat="1">
      <c r="A36" s="80"/>
      <c r="B36" s="90" t="s">
        <v>76</v>
      </c>
      <c r="C36" s="90"/>
      <c r="D36" s="90"/>
      <c r="E36" s="90"/>
      <c r="F36" s="90"/>
      <c r="G36" s="90"/>
      <c r="H36" s="76"/>
      <c r="I36" s="77">
        <f>SUM(I30:I35)</f>
        <v>41945.93</v>
      </c>
      <c r="J36" s="10"/>
      <c r="K36" s="7"/>
      <c r="L36" s="8"/>
    </row>
    <row r="37" spans="1:12" s="9" customFormat="1">
      <c r="A37" s="72" t="s">
        <v>77</v>
      </c>
      <c r="B37" s="17"/>
      <c r="C37" s="16" t="s">
        <v>78</v>
      </c>
      <c r="D37" s="19"/>
      <c r="E37" s="20"/>
      <c r="F37" s="20"/>
      <c r="G37" s="75"/>
      <c r="H37" s="75"/>
      <c r="I37" s="75"/>
      <c r="J37" s="10"/>
      <c r="K37" s="7"/>
      <c r="L37" s="8"/>
    </row>
    <row r="38" spans="1:12" s="9" customFormat="1">
      <c r="A38" s="79" t="s">
        <v>79</v>
      </c>
      <c r="B38" s="17" t="s">
        <v>80</v>
      </c>
      <c r="C38" s="18" t="s">
        <v>81</v>
      </c>
      <c r="D38" s="19" t="s">
        <v>47</v>
      </c>
      <c r="E38" s="20">
        <v>2060.3200000000002</v>
      </c>
      <c r="F38" s="20">
        <v>5.38</v>
      </c>
      <c r="G38" s="75">
        <f t="shared" ref="G38:G63" si="3">F38*E38</f>
        <v>11084.5216</v>
      </c>
      <c r="H38" s="75">
        <f t="shared" ref="H38:H63" si="4">F38*(1+$I$6)</f>
        <v>6.7249999999999996</v>
      </c>
      <c r="I38" s="75">
        <f t="shared" ref="I38:I63" si="5">ROUND(H38*E38,2)</f>
        <v>13855.65</v>
      </c>
      <c r="J38" s="10"/>
      <c r="K38" s="7"/>
      <c r="L38" s="8"/>
    </row>
    <row r="39" spans="1:12" s="9" customFormat="1">
      <c r="A39" s="79" t="s">
        <v>82</v>
      </c>
      <c r="B39" s="17" t="s">
        <v>83</v>
      </c>
      <c r="C39" s="18" t="s">
        <v>84</v>
      </c>
      <c r="D39" s="19" t="s">
        <v>47</v>
      </c>
      <c r="E39" s="20">
        <v>278.18</v>
      </c>
      <c r="F39" s="20">
        <v>23.26</v>
      </c>
      <c r="G39" s="75">
        <f t="shared" si="3"/>
        <v>6470.4668000000001</v>
      </c>
      <c r="H39" s="75">
        <f t="shared" si="4"/>
        <v>29.075000000000003</v>
      </c>
      <c r="I39" s="75">
        <f t="shared" si="5"/>
        <v>8088.08</v>
      </c>
      <c r="J39" s="10"/>
      <c r="K39" s="7"/>
      <c r="L39" s="8"/>
    </row>
    <row r="40" spans="1:12" s="9" customFormat="1">
      <c r="A40" s="79" t="s">
        <v>85</v>
      </c>
      <c r="B40" s="17" t="s">
        <v>86</v>
      </c>
      <c r="C40" s="18" t="s">
        <v>87</v>
      </c>
      <c r="D40" s="19" t="s">
        <v>47</v>
      </c>
      <c r="E40" s="20">
        <f>E38-E39</f>
        <v>1782.14</v>
      </c>
      <c r="F40" s="20">
        <v>27.93</v>
      </c>
      <c r="G40" s="75">
        <f t="shared" si="3"/>
        <v>49775.1702</v>
      </c>
      <c r="H40" s="75">
        <f t="shared" si="4"/>
        <v>34.912500000000001</v>
      </c>
      <c r="I40" s="75">
        <f t="shared" si="5"/>
        <v>62218.96</v>
      </c>
      <c r="J40" s="10"/>
      <c r="K40" s="7"/>
      <c r="L40" s="8"/>
    </row>
    <row r="41" spans="1:12" s="9" customFormat="1" ht="25.5">
      <c r="A41" s="79" t="s">
        <v>88</v>
      </c>
      <c r="B41" s="17" t="s">
        <v>89</v>
      </c>
      <c r="C41" s="18" t="s">
        <v>90</v>
      </c>
      <c r="D41" s="19" t="s">
        <v>47</v>
      </c>
      <c r="E41" s="20">
        <f>E40</f>
        <v>1782.14</v>
      </c>
      <c r="F41" s="20">
        <v>4.6100000000000003</v>
      </c>
      <c r="G41" s="75">
        <f t="shared" si="3"/>
        <v>8215.6654000000017</v>
      </c>
      <c r="H41" s="75">
        <f t="shared" si="4"/>
        <v>5.7625000000000002</v>
      </c>
      <c r="I41" s="75">
        <f t="shared" si="5"/>
        <v>10269.58</v>
      </c>
      <c r="J41" s="10"/>
      <c r="K41" s="7"/>
      <c r="L41" s="8"/>
    </row>
    <row r="42" spans="1:12" s="9" customFormat="1">
      <c r="A42" s="79" t="s">
        <v>91</v>
      </c>
      <c r="B42" s="17" t="s">
        <v>92</v>
      </c>
      <c r="C42" s="18" t="s">
        <v>93</v>
      </c>
      <c r="D42" s="19" t="s">
        <v>47</v>
      </c>
      <c r="E42" s="20">
        <f>E41-E43</f>
        <v>1449.29</v>
      </c>
      <c r="F42" s="20">
        <v>13.78</v>
      </c>
      <c r="G42" s="75">
        <f t="shared" si="3"/>
        <v>19971.216199999999</v>
      </c>
      <c r="H42" s="75">
        <f t="shared" si="4"/>
        <v>17.224999999999998</v>
      </c>
      <c r="I42" s="75">
        <f t="shared" si="5"/>
        <v>24964.02</v>
      </c>
      <c r="J42" s="10"/>
      <c r="K42" s="7"/>
      <c r="L42" s="8"/>
    </row>
    <row r="43" spans="1:12" s="9" customFormat="1">
      <c r="A43" s="79" t="s">
        <v>94</v>
      </c>
      <c r="B43" s="17" t="s">
        <v>95</v>
      </c>
      <c r="C43" s="18" t="s">
        <v>96</v>
      </c>
      <c r="D43" s="19" t="s">
        <v>47</v>
      </c>
      <c r="E43" s="20">
        <v>332.85</v>
      </c>
      <c r="F43" s="20">
        <v>13.78</v>
      </c>
      <c r="G43" s="75">
        <f t="shared" si="3"/>
        <v>4586.6729999999998</v>
      </c>
      <c r="H43" s="75">
        <f t="shared" si="4"/>
        <v>17.224999999999998</v>
      </c>
      <c r="I43" s="75">
        <f t="shared" si="5"/>
        <v>5733.34</v>
      </c>
      <c r="J43" s="10"/>
      <c r="K43" s="7"/>
      <c r="L43" s="8"/>
    </row>
    <row r="44" spans="1:12" s="9" customFormat="1" ht="28.5" customHeight="1">
      <c r="A44" s="79" t="s">
        <v>97</v>
      </c>
      <c r="B44" s="17" t="s">
        <v>98</v>
      </c>
      <c r="C44" s="18" t="s">
        <v>99</v>
      </c>
      <c r="D44" s="31" t="s">
        <v>47</v>
      </c>
      <c r="E44" s="20">
        <f>E39</f>
        <v>278.18</v>
      </c>
      <c r="F44" s="20">
        <v>64.7</v>
      </c>
      <c r="G44" s="75">
        <f t="shared" si="3"/>
        <v>17998.246000000003</v>
      </c>
      <c r="H44" s="75">
        <f t="shared" si="4"/>
        <v>80.875</v>
      </c>
      <c r="I44" s="75">
        <f t="shared" si="5"/>
        <v>22497.81</v>
      </c>
      <c r="J44" s="10"/>
      <c r="K44" s="7"/>
      <c r="L44" s="8"/>
    </row>
    <row r="45" spans="1:12" s="9" customFormat="1">
      <c r="A45" s="80"/>
      <c r="B45" s="90" t="s">
        <v>100</v>
      </c>
      <c r="C45" s="90"/>
      <c r="D45" s="90"/>
      <c r="E45" s="90"/>
      <c r="F45" s="90"/>
      <c r="G45" s="90"/>
      <c r="H45" s="76"/>
      <c r="I45" s="77">
        <f>SUM(I38:I44)</f>
        <v>147627.44</v>
      </c>
      <c r="J45" s="10"/>
      <c r="K45" s="7"/>
      <c r="L45" s="8"/>
    </row>
    <row r="46" spans="1:12" s="9" customFormat="1">
      <c r="A46" s="72" t="s">
        <v>101</v>
      </c>
      <c r="B46" s="15"/>
      <c r="C46" s="16" t="s">
        <v>102</v>
      </c>
      <c r="D46" s="31"/>
      <c r="E46" s="20"/>
      <c r="F46" s="20"/>
      <c r="G46" s="75"/>
      <c r="H46" s="75"/>
      <c r="I46" s="64"/>
      <c r="J46" s="10"/>
      <c r="K46" s="7"/>
      <c r="L46" s="8"/>
    </row>
    <row r="47" spans="1:12" s="9" customFormat="1">
      <c r="A47" s="27" t="s">
        <v>103</v>
      </c>
      <c r="B47" s="17" t="s">
        <v>104</v>
      </c>
      <c r="C47" s="18" t="s">
        <v>105</v>
      </c>
      <c r="D47" s="31" t="s">
        <v>47</v>
      </c>
      <c r="E47" s="20">
        <v>673.06</v>
      </c>
      <c r="F47" s="20">
        <v>26.34</v>
      </c>
      <c r="G47" s="75">
        <f t="shared" si="3"/>
        <v>17728.400399999999</v>
      </c>
      <c r="H47" s="75">
        <f t="shared" si="4"/>
        <v>32.924999999999997</v>
      </c>
      <c r="I47" s="75">
        <f t="shared" si="5"/>
        <v>22160.5</v>
      </c>
      <c r="J47" s="10"/>
      <c r="K47" s="7"/>
      <c r="L47" s="8"/>
    </row>
    <row r="48" spans="1:12" s="9" customFormat="1">
      <c r="A48" s="27" t="s">
        <v>106</v>
      </c>
      <c r="B48" s="17" t="s">
        <v>107</v>
      </c>
      <c r="C48" s="18" t="s">
        <v>108</v>
      </c>
      <c r="D48" s="31" t="s">
        <v>47</v>
      </c>
      <c r="E48" s="20">
        <v>17.68</v>
      </c>
      <c r="F48" s="20">
        <v>36.75</v>
      </c>
      <c r="G48" s="75">
        <f t="shared" si="3"/>
        <v>649.74</v>
      </c>
      <c r="H48" s="75">
        <f t="shared" si="4"/>
        <v>45.9375</v>
      </c>
      <c r="I48" s="75">
        <f t="shared" si="5"/>
        <v>812.18</v>
      </c>
      <c r="J48" s="10"/>
      <c r="K48" s="7"/>
      <c r="L48" s="8"/>
    </row>
    <row r="49" spans="1:12" s="9" customFormat="1" ht="25.5">
      <c r="A49" s="27" t="s">
        <v>109</v>
      </c>
      <c r="B49" s="17" t="s">
        <v>110</v>
      </c>
      <c r="C49" s="18" t="s">
        <v>111</v>
      </c>
      <c r="D49" s="31" t="s">
        <v>47</v>
      </c>
      <c r="E49" s="20">
        <v>224.15</v>
      </c>
      <c r="F49" s="20">
        <v>70.28</v>
      </c>
      <c r="G49" s="75">
        <f t="shared" si="3"/>
        <v>15753.262000000001</v>
      </c>
      <c r="H49" s="75">
        <f t="shared" si="4"/>
        <v>87.85</v>
      </c>
      <c r="I49" s="75">
        <f t="shared" si="5"/>
        <v>19691.580000000002</v>
      </c>
      <c r="J49" s="10"/>
      <c r="K49" s="7"/>
      <c r="L49" s="8"/>
    </row>
    <row r="50" spans="1:12" s="9" customFormat="1" ht="25.5">
      <c r="A50" s="27" t="s">
        <v>112</v>
      </c>
      <c r="B50" s="17" t="s">
        <v>113</v>
      </c>
      <c r="C50" s="18" t="s">
        <v>114</v>
      </c>
      <c r="D50" s="31" t="s">
        <v>47</v>
      </c>
      <c r="E50" s="20">
        <v>448.91</v>
      </c>
      <c r="F50" s="20">
        <v>60.11</v>
      </c>
      <c r="G50" s="75">
        <f t="shared" si="3"/>
        <v>26983.980100000001</v>
      </c>
      <c r="H50" s="75">
        <f t="shared" si="4"/>
        <v>75.137500000000003</v>
      </c>
      <c r="I50" s="75">
        <f t="shared" si="5"/>
        <v>33729.980000000003</v>
      </c>
      <c r="J50" s="10"/>
      <c r="K50" s="7"/>
      <c r="L50" s="8"/>
    </row>
    <row r="51" spans="1:12" s="9" customFormat="1" ht="38.25">
      <c r="A51" s="27" t="s">
        <v>115</v>
      </c>
      <c r="B51" s="17" t="s">
        <v>116</v>
      </c>
      <c r="C51" s="18" t="s">
        <v>117</v>
      </c>
      <c r="D51" s="31" t="s">
        <v>47</v>
      </c>
      <c r="E51" s="20">
        <v>240.14</v>
      </c>
      <c r="F51" s="20">
        <v>45.02</v>
      </c>
      <c r="G51" s="75">
        <f t="shared" si="3"/>
        <v>10811.102800000001</v>
      </c>
      <c r="H51" s="75">
        <f t="shared" si="4"/>
        <v>56.275000000000006</v>
      </c>
      <c r="I51" s="75">
        <f t="shared" si="5"/>
        <v>13513.88</v>
      </c>
      <c r="J51" s="10"/>
      <c r="K51" s="7"/>
      <c r="L51" s="8"/>
    </row>
    <row r="52" spans="1:12" s="9" customFormat="1" ht="25.5">
      <c r="A52" s="27" t="s">
        <v>118</v>
      </c>
      <c r="B52" s="17" t="s">
        <v>119</v>
      </c>
      <c r="C52" s="18" t="s">
        <v>120</v>
      </c>
      <c r="D52" s="31" t="s">
        <v>121</v>
      </c>
      <c r="E52" s="20">
        <v>43.4</v>
      </c>
      <c r="F52" s="20">
        <v>48.77</v>
      </c>
      <c r="G52" s="75">
        <f t="shared" si="3"/>
        <v>2116.6179999999999</v>
      </c>
      <c r="H52" s="75">
        <f t="shared" si="4"/>
        <v>60.962500000000006</v>
      </c>
      <c r="I52" s="75">
        <f t="shared" si="5"/>
        <v>2645.77</v>
      </c>
      <c r="J52" s="10"/>
      <c r="K52" s="7"/>
      <c r="L52" s="8"/>
    </row>
    <row r="53" spans="1:12" s="9" customFormat="1">
      <c r="A53" s="80"/>
      <c r="B53" s="90" t="s">
        <v>122</v>
      </c>
      <c r="C53" s="90"/>
      <c r="D53" s="90"/>
      <c r="E53" s="90"/>
      <c r="F53" s="90"/>
      <c r="G53" s="90"/>
      <c r="H53" s="76"/>
      <c r="I53" s="77">
        <f>SUM(I47:I52)</f>
        <v>92553.890000000014</v>
      </c>
      <c r="J53" s="10"/>
      <c r="K53" s="7"/>
      <c r="L53" s="8"/>
    </row>
    <row r="54" spans="1:12" s="9" customFormat="1">
      <c r="A54" s="72" t="s">
        <v>123</v>
      </c>
      <c r="B54" s="32"/>
      <c r="C54" s="16" t="s">
        <v>124</v>
      </c>
      <c r="D54" s="31"/>
      <c r="E54" s="20"/>
      <c r="F54" s="20"/>
      <c r="G54" s="33"/>
      <c r="H54" s="75"/>
      <c r="I54" s="75"/>
      <c r="J54" s="10"/>
      <c r="K54" s="7"/>
      <c r="L54" s="8"/>
    </row>
    <row r="55" spans="1:12" s="9" customFormat="1" ht="25.5">
      <c r="A55" s="27" t="s">
        <v>125</v>
      </c>
      <c r="B55" s="32" t="s">
        <v>126</v>
      </c>
      <c r="C55" s="18" t="s">
        <v>127</v>
      </c>
      <c r="D55" s="31" t="s">
        <v>47</v>
      </c>
      <c r="E55" s="30">
        <v>121.32</v>
      </c>
      <c r="F55" s="20">
        <v>76.05</v>
      </c>
      <c r="G55" s="75">
        <f t="shared" si="3"/>
        <v>9226.3859999999986</v>
      </c>
      <c r="H55" s="75">
        <f t="shared" si="4"/>
        <v>95.0625</v>
      </c>
      <c r="I55" s="75">
        <f t="shared" si="5"/>
        <v>11532.98</v>
      </c>
      <c r="J55" s="10"/>
      <c r="K55" s="7"/>
      <c r="L55" s="8"/>
    </row>
    <row r="56" spans="1:12" s="9" customFormat="1" ht="25.5">
      <c r="A56" s="27" t="s">
        <v>128</v>
      </c>
      <c r="B56" s="32" t="s">
        <v>129</v>
      </c>
      <c r="C56" s="18" t="s">
        <v>130</v>
      </c>
      <c r="D56" s="31" t="s">
        <v>121</v>
      </c>
      <c r="E56" s="30">
        <v>18</v>
      </c>
      <c r="F56" s="20">
        <v>53.83</v>
      </c>
      <c r="G56" s="75">
        <f t="shared" si="3"/>
        <v>968.93999999999994</v>
      </c>
      <c r="H56" s="75">
        <f t="shared" si="4"/>
        <v>67.287499999999994</v>
      </c>
      <c r="I56" s="75">
        <f t="shared" si="5"/>
        <v>1211.18</v>
      </c>
      <c r="J56" s="10"/>
      <c r="K56" s="7"/>
      <c r="L56" s="8"/>
    </row>
    <row r="57" spans="1:12" s="9" customFormat="1" ht="25.5">
      <c r="A57" s="27" t="s">
        <v>131</v>
      </c>
      <c r="B57" s="32" t="s">
        <v>132</v>
      </c>
      <c r="C57" s="18" t="s">
        <v>133</v>
      </c>
      <c r="D57" s="31" t="s">
        <v>47</v>
      </c>
      <c r="E57" s="30">
        <v>351.01</v>
      </c>
      <c r="F57" s="20">
        <v>48.89</v>
      </c>
      <c r="G57" s="75">
        <f t="shared" si="3"/>
        <v>17160.8789</v>
      </c>
      <c r="H57" s="75">
        <f t="shared" si="4"/>
        <v>61.112499999999997</v>
      </c>
      <c r="I57" s="75">
        <f t="shared" si="5"/>
        <v>21451.1</v>
      </c>
      <c r="J57" s="10"/>
      <c r="K57" s="7"/>
      <c r="L57" s="8"/>
    </row>
    <row r="58" spans="1:12" s="9" customFormat="1" ht="25.5">
      <c r="A58" s="27" t="s">
        <v>134</v>
      </c>
      <c r="B58" s="32" t="s">
        <v>404</v>
      </c>
      <c r="C58" s="18" t="s">
        <v>403</v>
      </c>
      <c r="D58" s="31" t="s">
        <v>47</v>
      </c>
      <c r="E58" s="30">
        <v>765.65</v>
      </c>
      <c r="F58" s="20">
        <v>13.93</v>
      </c>
      <c r="G58" s="75">
        <f t="shared" si="3"/>
        <v>10665.504499999999</v>
      </c>
      <c r="H58" s="75">
        <f t="shared" si="4"/>
        <v>17.412500000000001</v>
      </c>
      <c r="I58" s="75">
        <f t="shared" si="5"/>
        <v>13331.88</v>
      </c>
      <c r="J58" s="10"/>
      <c r="K58" s="7"/>
      <c r="L58" s="8"/>
    </row>
    <row r="59" spans="1:12" s="9" customFormat="1">
      <c r="A59" s="27" t="s">
        <v>135</v>
      </c>
      <c r="B59" s="32" t="s">
        <v>136</v>
      </c>
      <c r="C59" s="18" t="s">
        <v>137</v>
      </c>
      <c r="D59" s="31" t="s">
        <v>47</v>
      </c>
      <c r="E59" s="30">
        <f>E58</f>
        <v>765.65</v>
      </c>
      <c r="F59" s="20">
        <v>14.99</v>
      </c>
      <c r="G59" s="75">
        <f t="shared" si="3"/>
        <v>11477.093499999999</v>
      </c>
      <c r="H59" s="75">
        <f t="shared" si="4"/>
        <v>18.737500000000001</v>
      </c>
      <c r="I59" s="75">
        <f t="shared" si="5"/>
        <v>14346.37</v>
      </c>
      <c r="J59" s="10"/>
      <c r="K59" s="7"/>
      <c r="L59" s="8"/>
    </row>
    <row r="60" spans="1:12" s="9" customFormat="1">
      <c r="A60" s="27" t="s">
        <v>138</v>
      </c>
      <c r="B60" s="32" t="s">
        <v>139</v>
      </c>
      <c r="C60" s="18" t="s">
        <v>140</v>
      </c>
      <c r="D60" s="31" t="s">
        <v>47</v>
      </c>
      <c r="E60" s="30">
        <f>E59</f>
        <v>765.65</v>
      </c>
      <c r="F60" s="20">
        <v>22.78</v>
      </c>
      <c r="G60" s="75">
        <f t="shared" si="3"/>
        <v>17441.507000000001</v>
      </c>
      <c r="H60" s="75">
        <f t="shared" si="4"/>
        <v>28.475000000000001</v>
      </c>
      <c r="I60" s="75">
        <f t="shared" si="5"/>
        <v>21801.88</v>
      </c>
      <c r="J60" s="10"/>
      <c r="K60" s="7"/>
      <c r="L60" s="8"/>
    </row>
    <row r="61" spans="1:12" s="9" customFormat="1">
      <c r="A61" s="27" t="s">
        <v>141</v>
      </c>
      <c r="B61" s="32" t="s">
        <v>405</v>
      </c>
      <c r="C61" s="18" t="s">
        <v>410</v>
      </c>
      <c r="D61" s="31" t="s">
        <v>47</v>
      </c>
      <c r="E61" s="30">
        <f>E60</f>
        <v>765.65</v>
      </c>
      <c r="F61" s="20">
        <v>5.76</v>
      </c>
      <c r="G61" s="75">
        <f t="shared" si="3"/>
        <v>4410.1439999999993</v>
      </c>
      <c r="H61" s="75">
        <f t="shared" si="4"/>
        <v>7.1999999999999993</v>
      </c>
      <c r="I61" s="75">
        <f t="shared" si="5"/>
        <v>5512.68</v>
      </c>
      <c r="J61" s="10"/>
      <c r="K61" s="7"/>
      <c r="L61" s="8"/>
    </row>
    <row r="62" spans="1:12" s="9" customFormat="1" ht="25.5">
      <c r="A62" s="27" t="s">
        <v>407</v>
      </c>
      <c r="B62" s="32" t="s">
        <v>409</v>
      </c>
      <c r="C62" s="18" t="s">
        <v>406</v>
      </c>
      <c r="D62" s="31" t="s">
        <v>47</v>
      </c>
      <c r="E62" s="30">
        <f>E61+E55</f>
        <v>886.97</v>
      </c>
      <c r="F62" s="20">
        <v>23.69</v>
      </c>
      <c r="G62" s="75">
        <f t="shared" si="3"/>
        <v>21012.319300000003</v>
      </c>
      <c r="H62" s="75">
        <f t="shared" si="4"/>
        <v>29.612500000000001</v>
      </c>
      <c r="I62" s="75">
        <f t="shared" si="5"/>
        <v>26265.4</v>
      </c>
      <c r="J62" s="10"/>
      <c r="K62" s="7"/>
      <c r="L62" s="8"/>
    </row>
    <row r="63" spans="1:12" s="9" customFormat="1" ht="25.5">
      <c r="A63" s="27" t="s">
        <v>408</v>
      </c>
      <c r="B63" s="32" t="s">
        <v>142</v>
      </c>
      <c r="C63" s="18" t="s">
        <v>143</v>
      </c>
      <c r="D63" s="31" t="s">
        <v>47</v>
      </c>
      <c r="E63" s="30">
        <f>E58</f>
        <v>765.65</v>
      </c>
      <c r="F63" s="20">
        <v>28.74</v>
      </c>
      <c r="G63" s="75">
        <f t="shared" si="3"/>
        <v>22004.780999999999</v>
      </c>
      <c r="H63" s="75">
        <f t="shared" si="4"/>
        <v>35.924999999999997</v>
      </c>
      <c r="I63" s="75">
        <f t="shared" si="5"/>
        <v>27505.98</v>
      </c>
      <c r="J63" s="10"/>
      <c r="K63" s="7"/>
      <c r="L63" s="8"/>
    </row>
    <row r="64" spans="1:12" s="9" customFormat="1">
      <c r="A64" s="80"/>
      <c r="B64" s="90" t="s">
        <v>144</v>
      </c>
      <c r="C64" s="90"/>
      <c r="D64" s="90"/>
      <c r="E64" s="90"/>
      <c r="F64" s="90"/>
      <c r="G64" s="90"/>
      <c r="H64" s="76"/>
      <c r="I64" s="77">
        <f>SUM(I55:I63)</f>
        <v>142959.45000000001</v>
      </c>
      <c r="J64" s="10"/>
      <c r="K64" s="7"/>
      <c r="L64" s="8"/>
    </row>
    <row r="65" spans="1:12" s="9" customFormat="1">
      <c r="A65" s="78" t="s">
        <v>145</v>
      </c>
      <c r="B65" s="34"/>
      <c r="C65" s="23" t="s">
        <v>146</v>
      </c>
      <c r="D65" s="35"/>
      <c r="E65" s="25"/>
      <c r="F65" s="25"/>
      <c r="G65" s="75"/>
      <c r="H65" s="75"/>
      <c r="I65" s="75"/>
      <c r="J65" s="10"/>
      <c r="K65" s="7"/>
      <c r="L65" s="8"/>
    </row>
    <row r="66" spans="1:12" s="9" customFormat="1">
      <c r="A66" s="29" t="s">
        <v>147</v>
      </c>
      <c r="B66" s="36" t="s">
        <v>148</v>
      </c>
      <c r="C66" s="37" t="s">
        <v>149</v>
      </c>
      <c r="D66" s="38" t="s">
        <v>29</v>
      </c>
      <c r="E66" s="30">
        <v>1</v>
      </c>
      <c r="F66" s="30">
        <v>182.88</v>
      </c>
      <c r="G66" s="75">
        <f t="shared" ref="G66:G92" si="6">F66*E66</f>
        <v>182.88</v>
      </c>
      <c r="H66" s="75">
        <f t="shared" ref="H66:H92" si="7">F66*(1+$I$6)</f>
        <v>228.6</v>
      </c>
      <c r="I66" s="75">
        <f t="shared" ref="I66:I92" si="8">ROUND(H66*E66,2)</f>
        <v>228.6</v>
      </c>
      <c r="J66" s="10"/>
      <c r="K66" s="7"/>
      <c r="L66" s="8"/>
    </row>
    <row r="67" spans="1:12" s="9" customFormat="1" ht="25.5">
      <c r="A67" s="29" t="s">
        <v>150</v>
      </c>
      <c r="B67" s="27" t="s">
        <v>151</v>
      </c>
      <c r="C67" s="18" t="s">
        <v>152</v>
      </c>
      <c r="D67" s="39" t="s">
        <v>29</v>
      </c>
      <c r="E67" s="20">
        <v>1</v>
      </c>
      <c r="F67" s="20">
        <v>12.93</v>
      </c>
      <c r="G67" s="75">
        <f t="shared" si="6"/>
        <v>12.93</v>
      </c>
      <c r="H67" s="75">
        <f t="shared" si="7"/>
        <v>16.162500000000001</v>
      </c>
      <c r="I67" s="75">
        <f t="shared" si="8"/>
        <v>16.16</v>
      </c>
      <c r="J67" s="10"/>
      <c r="K67" s="7"/>
      <c r="L67" s="8"/>
    </row>
    <row r="68" spans="1:12" s="9" customFormat="1" ht="25.5">
      <c r="A68" s="29" t="s">
        <v>153</v>
      </c>
      <c r="B68" s="27" t="s">
        <v>154</v>
      </c>
      <c r="C68" s="18" t="s">
        <v>155</v>
      </c>
      <c r="D68" s="39" t="s">
        <v>29</v>
      </c>
      <c r="E68" s="20">
        <v>2</v>
      </c>
      <c r="F68" s="20">
        <v>15.9</v>
      </c>
      <c r="G68" s="75">
        <f t="shared" si="6"/>
        <v>31.8</v>
      </c>
      <c r="H68" s="75">
        <f t="shared" si="7"/>
        <v>19.875</v>
      </c>
      <c r="I68" s="75">
        <f t="shared" si="8"/>
        <v>39.75</v>
      </c>
      <c r="J68" s="10"/>
      <c r="K68" s="7"/>
      <c r="L68" s="8"/>
    </row>
    <row r="69" spans="1:12" s="9" customFormat="1" ht="25.5">
      <c r="A69" s="29" t="s">
        <v>156</v>
      </c>
      <c r="B69" s="27" t="s">
        <v>157</v>
      </c>
      <c r="C69" s="18" t="s">
        <v>158</v>
      </c>
      <c r="D69" s="39" t="s">
        <v>29</v>
      </c>
      <c r="E69" s="20">
        <v>7</v>
      </c>
      <c r="F69" s="20">
        <v>19.32</v>
      </c>
      <c r="G69" s="75">
        <f t="shared" si="6"/>
        <v>135.24</v>
      </c>
      <c r="H69" s="75">
        <f t="shared" si="7"/>
        <v>24.15</v>
      </c>
      <c r="I69" s="75">
        <f t="shared" si="8"/>
        <v>169.05</v>
      </c>
      <c r="J69" s="10"/>
      <c r="K69" s="7"/>
      <c r="L69" s="8"/>
    </row>
    <row r="70" spans="1:12" s="9" customFormat="1" ht="25.5">
      <c r="A70" s="29" t="s">
        <v>159</v>
      </c>
      <c r="B70" s="27" t="s">
        <v>160</v>
      </c>
      <c r="C70" s="18" t="s">
        <v>161</v>
      </c>
      <c r="D70" s="39" t="s">
        <v>29</v>
      </c>
      <c r="E70" s="20">
        <v>6</v>
      </c>
      <c r="F70" s="20">
        <v>35.25</v>
      </c>
      <c r="G70" s="75">
        <f t="shared" si="6"/>
        <v>211.5</v>
      </c>
      <c r="H70" s="75">
        <f t="shared" si="7"/>
        <v>44.0625</v>
      </c>
      <c r="I70" s="75">
        <f t="shared" si="8"/>
        <v>264.38</v>
      </c>
      <c r="J70" s="10"/>
      <c r="K70" s="7"/>
      <c r="L70" s="8"/>
    </row>
    <row r="71" spans="1:12" s="9" customFormat="1">
      <c r="A71" s="29" t="s">
        <v>162</v>
      </c>
      <c r="B71" s="27" t="s">
        <v>163</v>
      </c>
      <c r="C71" s="18" t="s">
        <v>164</v>
      </c>
      <c r="D71" s="39" t="s">
        <v>29</v>
      </c>
      <c r="E71" s="40">
        <v>4</v>
      </c>
      <c r="F71" s="20">
        <v>483.58</v>
      </c>
      <c r="G71" s="75">
        <f t="shared" si="6"/>
        <v>1934.32</v>
      </c>
      <c r="H71" s="75">
        <f t="shared" si="7"/>
        <v>604.47500000000002</v>
      </c>
      <c r="I71" s="75">
        <f t="shared" si="8"/>
        <v>2417.9</v>
      </c>
      <c r="J71" s="10"/>
      <c r="K71" s="7"/>
      <c r="L71" s="8"/>
    </row>
    <row r="72" spans="1:12" s="9" customFormat="1" ht="25.5">
      <c r="A72" s="29" t="s">
        <v>165</v>
      </c>
      <c r="B72" s="27" t="s">
        <v>166</v>
      </c>
      <c r="C72" s="18" t="s">
        <v>167</v>
      </c>
      <c r="D72" s="39" t="s">
        <v>29</v>
      </c>
      <c r="E72" s="20">
        <v>4</v>
      </c>
      <c r="F72" s="20">
        <v>431.09</v>
      </c>
      <c r="G72" s="75">
        <f t="shared" si="6"/>
        <v>1724.36</v>
      </c>
      <c r="H72" s="75">
        <f t="shared" si="7"/>
        <v>538.86249999999995</v>
      </c>
      <c r="I72" s="75">
        <f t="shared" si="8"/>
        <v>2155.4499999999998</v>
      </c>
      <c r="J72" s="10"/>
      <c r="K72" s="7"/>
      <c r="L72" s="8"/>
    </row>
    <row r="73" spans="1:12" s="9" customFormat="1" ht="25.5">
      <c r="A73" s="29" t="s">
        <v>168</v>
      </c>
      <c r="B73" s="27" t="s">
        <v>169</v>
      </c>
      <c r="C73" s="18" t="s">
        <v>170</v>
      </c>
      <c r="D73" s="39" t="s">
        <v>29</v>
      </c>
      <c r="E73" s="20">
        <v>3</v>
      </c>
      <c r="F73" s="20">
        <v>264.48</v>
      </c>
      <c r="G73" s="75">
        <f t="shared" si="6"/>
        <v>793.44</v>
      </c>
      <c r="H73" s="75">
        <f t="shared" si="7"/>
        <v>330.6</v>
      </c>
      <c r="I73" s="75">
        <f t="shared" si="8"/>
        <v>991.8</v>
      </c>
      <c r="J73" s="10"/>
      <c r="K73" s="7"/>
      <c r="L73" s="8"/>
    </row>
    <row r="74" spans="1:12" s="9" customFormat="1" ht="25.5">
      <c r="A74" s="29" t="s">
        <v>171</v>
      </c>
      <c r="B74" s="27" t="s">
        <v>172</v>
      </c>
      <c r="C74" s="18" t="s">
        <v>173</v>
      </c>
      <c r="D74" s="27" t="s">
        <v>29</v>
      </c>
      <c r="E74" s="20">
        <v>2</v>
      </c>
      <c r="F74" s="20">
        <v>621.15</v>
      </c>
      <c r="G74" s="75">
        <f t="shared" si="6"/>
        <v>1242.3</v>
      </c>
      <c r="H74" s="75">
        <f t="shared" si="7"/>
        <v>776.4375</v>
      </c>
      <c r="I74" s="75">
        <f t="shared" si="8"/>
        <v>1552.88</v>
      </c>
      <c r="J74" s="10"/>
      <c r="K74" s="7"/>
      <c r="L74" s="8"/>
    </row>
    <row r="75" spans="1:12" s="9" customFormat="1">
      <c r="A75" s="29" t="s">
        <v>174</v>
      </c>
      <c r="B75" s="27" t="s">
        <v>175</v>
      </c>
      <c r="C75" s="18" t="s">
        <v>176</v>
      </c>
      <c r="D75" s="27" t="s">
        <v>29</v>
      </c>
      <c r="E75" s="20">
        <v>5</v>
      </c>
      <c r="F75" s="20">
        <v>18.739999999999998</v>
      </c>
      <c r="G75" s="75">
        <f t="shared" si="6"/>
        <v>93.699999999999989</v>
      </c>
      <c r="H75" s="75">
        <f t="shared" si="7"/>
        <v>23.424999999999997</v>
      </c>
      <c r="I75" s="75">
        <f t="shared" si="8"/>
        <v>117.13</v>
      </c>
      <c r="J75" s="10"/>
      <c r="K75" s="7"/>
      <c r="L75" s="8"/>
    </row>
    <row r="76" spans="1:12" s="9" customFormat="1">
      <c r="A76" s="29" t="s">
        <v>177</v>
      </c>
      <c r="B76" s="27" t="s">
        <v>178</v>
      </c>
      <c r="C76" s="18" t="s">
        <v>179</v>
      </c>
      <c r="D76" s="27" t="s">
        <v>29</v>
      </c>
      <c r="E76" s="20">
        <v>5</v>
      </c>
      <c r="F76" s="20">
        <v>50.38</v>
      </c>
      <c r="G76" s="75">
        <f t="shared" si="6"/>
        <v>251.9</v>
      </c>
      <c r="H76" s="75">
        <f t="shared" si="7"/>
        <v>62.975000000000001</v>
      </c>
      <c r="I76" s="75">
        <f t="shared" si="8"/>
        <v>314.88</v>
      </c>
      <c r="J76" s="10"/>
      <c r="K76" s="7"/>
      <c r="L76" s="8"/>
    </row>
    <row r="77" spans="1:12" s="9" customFormat="1">
      <c r="A77" s="29" t="s">
        <v>180</v>
      </c>
      <c r="B77" s="27" t="s">
        <v>181</v>
      </c>
      <c r="C77" s="18" t="s">
        <v>182</v>
      </c>
      <c r="D77" s="27" t="s">
        <v>29</v>
      </c>
      <c r="E77" s="20">
        <v>9</v>
      </c>
      <c r="F77" s="20">
        <v>88.87</v>
      </c>
      <c r="G77" s="75">
        <f t="shared" si="6"/>
        <v>799.83</v>
      </c>
      <c r="H77" s="75">
        <f t="shared" si="7"/>
        <v>111.08750000000001</v>
      </c>
      <c r="I77" s="75">
        <f t="shared" si="8"/>
        <v>999.79</v>
      </c>
      <c r="J77" s="10"/>
      <c r="K77" s="7"/>
      <c r="L77" s="8"/>
    </row>
    <row r="78" spans="1:12" s="9" customFormat="1">
      <c r="A78" s="29" t="s">
        <v>183</v>
      </c>
      <c r="B78" s="27" t="s">
        <v>184</v>
      </c>
      <c r="C78" s="18" t="s">
        <v>185</v>
      </c>
      <c r="D78" s="27" t="s">
        <v>29</v>
      </c>
      <c r="E78" s="20">
        <v>2</v>
      </c>
      <c r="F78" s="20">
        <v>18.5</v>
      </c>
      <c r="G78" s="75">
        <f t="shared" si="6"/>
        <v>37</v>
      </c>
      <c r="H78" s="75">
        <f t="shared" si="7"/>
        <v>23.125</v>
      </c>
      <c r="I78" s="75">
        <f t="shared" si="8"/>
        <v>46.25</v>
      </c>
      <c r="J78" s="10"/>
      <c r="K78" s="7"/>
      <c r="L78" s="8"/>
    </row>
    <row r="79" spans="1:12" s="9" customFormat="1">
      <c r="A79" s="29" t="s">
        <v>186</v>
      </c>
      <c r="B79" s="27" t="s">
        <v>187</v>
      </c>
      <c r="C79" s="18" t="s">
        <v>188</v>
      </c>
      <c r="D79" s="27" t="s">
        <v>29</v>
      </c>
      <c r="E79" s="20">
        <v>4</v>
      </c>
      <c r="F79" s="20">
        <v>26.19</v>
      </c>
      <c r="G79" s="75">
        <f t="shared" si="6"/>
        <v>104.76</v>
      </c>
      <c r="H79" s="75">
        <f t="shared" si="7"/>
        <v>32.737500000000004</v>
      </c>
      <c r="I79" s="75">
        <f t="shared" si="8"/>
        <v>130.94999999999999</v>
      </c>
      <c r="J79" s="10"/>
      <c r="K79" s="7"/>
      <c r="L79" s="8"/>
    </row>
    <row r="80" spans="1:12" s="9" customFormat="1">
      <c r="A80" s="29" t="s">
        <v>189</v>
      </c>
      <c r="B80" s="27" t="s">
        <v>190</v>
      </c>
      <c r="C80" s="18" t="s">
        <v>191</v>
      </c>
      <c r="D80" s="27" t="s">
        <v>29</v>
      </c>
      <c r="E80" s="20">
        <v>6</v>
      </c>
      <c r="F80" s="20">
        <v>34.590000000000003</v>
      </c>
      <c r="G80" s="75">
        <f t="shared" si="6"/>
        <v>207.54000000000002</v>
      </c>
      <c r="H80" s="75">
        <f t="shared" si="7"/>
        <v>43.237500000000004</v>
      </c>
      <c r="I80" s="75">
        <f t="shared" si="8"/>
        <v>259.43</v>
      </c>
      <c r="J80" s="10"/>
      <c r="K80" s="7"/>
      <c r="L80" s="8"/>
    </row>
    <row r="81" spans="1:12" s="9" customFormat="1">
      <c r="A81" s="29" t="s">
        <v>192</v>
      </c>
      <c r="B81" s="27" t="s">
        <v>193</v>
      </c>
      <c r="C81" s="18" t="s">
        <v>194</v>
      </c>
      <c r="D81" s="27" t="s">
        <v>195</v>
      </c>
      <c r="E81" s="20">
        <v>4</v>
      </c>
      <c r="F81" s="20">
        <v>54.7</v>
      </c>
      <c r="G81" s="75">
        <f t="shared" si="6"/>
        <v>218.8</v>
      </c>
      <c r="H81" s="75">
        <f t="shared" si="7"/>
        <v>68.375</v>
      </c>
      <c r="I81" s="75">
        <f t="shared" si="8"/>
        <v>273.5</v>
      </c>
      <c r="J81" s="10"/>
      <c r="K81" s="7"/>
      <c r="L81" s="8"/>
    </row>
    <row r="82" spans="1:12" s="9" customFormat="1" ht="25.5">
      <c r="A82" s="29" t="s">
        <v>196</v>
      </c>
      <c r="B82" s="27" t="s">
        <v>197</v>
      </c>
      <c r="C82" s="18" t="s">
        <v>198</v>
      </c>
      <c r="D82" s="27" t="s">
        <v>199</v>
      </c>
      <c r="E82" s="20">
        <v>26</v>
      </c>
      <c r="F82" s="20">
        <v>81.61</v>
      </c>
      <c r="G82" s="75">
        <f t="shared" si="6"/>
        <v>2121.86</v>
      </c>
      <c r="H82" s="75">
        <f t="shared" si="7"/>
        <v>102.0125</v>
      </c>
      <c r="I82" s="75">
        <f t="shared" si="8"/>
        <v>2652.33</v>
      </c>
      <c r="J82" s="10"/>
      <c r="K82" s="7"/>
      <c r="L82" s="8"/>
    </row>
    <row r="83" spans="1:12" s="9" customFormat="1" ht="29.25" customHeight="1">
      <c r="A83" s="29" t="s">
        <v>200</v>
      </c>
      <c r="B83" s="27" t="s">
        <v>201</v>
      </c>
      <c r="C83" s="18" t="s">
        <v>202</v>
      </c>
      <c r="D83" s="27" t="s">
        <v>199</v>
      </c>
      <c r="E83" s="20">
        <v>12</v>
      </c>
      <c r="F83" s="20">
        <v>48.76</v>
      </c>
      <c r="G83" s="75">
        <f t="shared" si="6"/>
        <v>585.12</v>
      </c>
      <c r="H83" s="75">
        <f t="shared" si="7"/>
        <v>60.949999999999996</v>
      </c>
      <c r="I83" s="75">
        <f t="shared" si="8"/>
        <v>731.4</v>
      </c>
      <c r="J83" s="10"/>
      <c r="K83" s="7"/>
      <c r="L83" s="8"/>
    </row>
    <row r="84" spans="1:12" s="9" customFormat="1" ht="31.5" customHeight="1">
      <c r="A84" s="29" t="s">
        <v>203</v>
      </c>
      <c r="B84" s="27" t="s">
        <v>204</v>
      </c>
      <c r="C84" s="18" t="s">
        <v>205</v>
      </c>
      <c r="D84" s="27" t="s">
        <v>199</v>
      </c>
      <c r="E84" s="20">
        <v>2</v>
      </c>
      <c r="F84" s="20">
        <v>71.05</v>
      </c>
      <c r="G84" s="75">
        <f t="shared" si="6"/>
        <v>142.1</v>
      </c>
      <c r="H84" s="75">
        <f t="shared" si="7"/>
        <v>88.8125</v>
      </c>
      <c r="I84" s="75">
        <f t="shared" si="8"/>
        <v>177.63</v>
      </c>
      <c r="J84" s="10"/>
      <c r="K84" s="7"/>
      <c r="L84" s="8"/>
    </row>
    <row r="85" spans="1:12" s="9" customFormat="1" ht="38.25">
      <c r="A85" s="29" t="s">
        <v>206</v>
      </c>
      <c r="B85" s="41" t="s">
        <v>207</v>
      </c>
      <c r="C85" s="42" t="s">
        <v>208</v>
      </c>
      <c r="D85" s="41" t="s">
        <v>199</v>
      </c>
      <c r="E85" s="20">
        <v>9</v>
      </c>
      <c r="F85" s="43">
        <v>71.239999999999995</v>
      </c>
      <c r="G85" s="75">
        <f t="shared" si="6"/>
        <v>641.16</v>
      </c>
      <c r="H85" s="75">
        <f t="shared" si="7"/>
        <v>89.05</v>
      </c>
      <c r="I85" s="75">
        <f t="shared" si="8"/>
        <v>801.45</v>
      </c>
      <c r="J85" s="10"/>
      <c r="K85" s="7"/>
      <c r="L85" s="8"/>
    </row>
    <row r="86" spans="1:12" s="9" customFormat="1">
      <c r="A86" s="29" t="s">
        <v>209</v>
      </c>
      <c r="B86" s="41" t="s">
        <v>210</v>
      </c>
      <c r="C86" s="42" t="s">
        <v>211</v>
      </c>
      <c r="D86" s="41" t="s">
        <v>121</v>
      </c>
      <c r="E86" s="40">
        <v>30</v>
      </c>
      <c r="F86" s="43">
        <v>14.3</v>
      </c>
      <c r="G86" s="75">
        <f t="shared" si="6"/>
        <v>429</v>
      </c>
      <c r="H86" s="75">
        <f t="shared" si="7"/>
        <v>17.875</v>
      </c>
      <c r="I86" s="75">
        <f t="shared" si="8"/>
        <v>536.25</v>
      </c>
      <c r="J86" s="10"/>
      <c r="K86" s="7"/>
      <c r="L86" s="8"/>
    </row>
    <row r="87" spans="1:12" s="9" customFormat="1">
      <c r="A87" s="29" t="s">
        <v>212</v>
      </c>
      <c r="B87" s="41" t="s">
        <v>213</v>
      </c>
      <c r="C87" s="42" t="s">
        <v>214</v>
      </c>
      <c r="D87" s="41" t="s">
        <v>121</v>
      </c>
      <c r="E87" s="40">
        <f>5.77+3.26+2.41+0.42</f>
        <v>11.86</v>
      </c>
      <c r="F87" s="43">
        <v>23.4</v>
      </c>
      <c r="G87" s="75">
        <f t="shared" si="6"/>
        <v>277.52399999999994</v>
      </c>
      <c r="H87" s="75">
        <f t="shared" si="7"/>
        <v>29.25</v>
      </c>
      <c r="I87" s="75">
        <f t="shared" si="8"/>
        <v>346.91</v>
      </c>
      <c r="J87" s="10"/>
      <c r="K87" s="7"/>
      <c r="L87" s="8"/>
    </row>
    <row r="88" spans="1:12" s="9" customFormat="1">
      <c r="A88" s="29" t="s">
        <v>215</v>
      </c>
      <c r="B88" s="41" t="s">
        <v>216</v>
      </c>
      <c r="C88" s="42" t="s">
        <v>217</v>
      </c>
      <c r="D88" s="27" t="s">
        <v>29</v>
      </c>
      <c r="E88" s="43">
        <v>1</v>
      </c>
      <c r="F88" s="43">
        <v>44.06</v>
      </c>
      <c r="G88" s="75">
        <f t="shared" si="6"/>
        <v>44.06</v>
      </c>
      <c r="H88" s="75">
        <f t="shared" si="7"/>
        <v>55.075000000000003</v>
      </c>
      <c r="I88" s="75">
        <f t="shared" si="8"/>
        <v>55.08</v>
      </c>
      <c r="J88" s="10"/>
      <c r="K88" s="7"/>
      <c r="L88" s="8"/>
    </row>
    <row r="89" spans="1:12" s="9" customFormat="1">
      <c r="A89" s="29" t="s">
        <v>218</v>
      </c>
      <c r="B89" s="41" t="s">
        <v>219</v>
      </c>
      <c r="C89" s="42" t="s">
        <v>220</v>
      </c>
      <c r="D89" s="41" t="s">
        <v>121</v>
      </c>
      <c r="E89" s="43">
        <f>4.4*5+1.2</f>
        <v>23.2</v>
      </c>
      <c r="F89" s="43">
        <v>32.33</v>
      </c>
      <c r="G89" s="75">
        <f t="shared" si="6"/>
        <v>750.05599999999993</v>
      </c>
      <c r="H89" s="75">
        <f t="shared" si="7"/>
        <v>40.412499999999994</v>
      </c>
      <c r="I89" s="75">
        <f t="shared" si="8"/>
        <v>937.57</v>
      </c>
      <c r="J89" s="10"/>
      <c r="K89" s="7"/>
      <c r="L89" s="8"/>
    </row>
    <row r="90" spans="1:12" s="9" customFormat="1">
      <c r="A90" s="29" t="s">
        <v>221</v>
      </c>
      <c r="B90" s="27" t="s">
        <v>222</v>
      </c>
      <c r="C90" s="18" t="s">
        <v>223</v>
      </c>
      <c r="D90" s="27" t="s">
        <v>121</v>
      </c>
      <c r="E90" s="20">
        <f>2.53+2.13+2.23+26.25+6.97+4.22+3.97+2.75+26.81</f>
        <v>77.86</v>
      </c>
      <c r="F90" s="20">
        <v>43.17</v>
      </c>
      <c r="G90" s="75">
        <f t="shared" si="6"/>
        <v>3361.2162000000003</v>
      </c>
      <c r="H90" s="75">
        <f t="shared" si="7"/>
        <v>53.962500000000006</v>
      </c>
      <c r="I90" s="75">
        <f t="shared" si="8"/>
        <v>4201.5200000000004</v>
      </c>
      <c r="J90" s="10"/>
      <c r="K90" s="7"/>
      <c r="L90" s="8"/>
    </row>
    <row r="91" spans="1:12" s="9" customFormat="1">
      <c r="A91" s="29" t="s">
        <v>224</v>
      </c>
      <c r="B91" s="27" t="s">
        <v>225</v>
      </c>
      <c r="C91" s="18" t="s">
        <v>226</v>
      </c>
      <c r="D91" s="27" t="s">
        <v>195</v>
      </c>
      <c r="E91" s="20">
        <v>5</v>
      </c>
      <c r="F91" s="20">
        <v>25.62</v>
      </c>
      <c r="G91" s="75">
        <f t="shared" si="6"/>
        <v>128.1</v>
      </c>
      <c r="H91" s="75">
        <f t="shared" si="7"/>
        <v>32.024999999999999</v>
      </c>
      <c r="I91" s="75">
        <f t="shared" si="8"/>
        <v>160.13</v>
      </c>
      <c r="J91" s="10"/>
      <c r="K91" s="7"/>
      <c r="L91" s="8"/>
    </row>
    <row r="92" spans="1:12" s="9" customFormat="1" ht="25.5">
      <c r="A92" s="29" t="s">
        <v>227</v>
      </c>
      <c r="B92" s="27" t="s">
        <v>228</v>
      </c>
      <c r="C92" s="18" t="s">
        <v>229</v>
      </c>
      <c r="D92" s="27" t="s">
        <v>121</v>
      </c>
      <c r="E92" s="20">
        <v>7.5</v>
      </c>
      <c r="F92" s="20">
        <v>251.61</v>
      </c>
      <c r="G92" s="75">
        <f t="shared" si="6"/>
        <v>1887.075</v>
      </c>
      <c r="H92" s="75">
        <f t="shared" si="7"/>
        <v>314.51250000000005</v>
      </c>
      <c r="I92" s="75">
        <f t="shared" si="8"/>
        <v>2358.84</v>
      </c>
      <c r="J92" s="10"/>
      <c r="K92" s="7"/>
      <c r="L92" s="8"/>
    </row>
    <row r="93" spans="1:12" s="9" customFormat="1">
      <c r="A93" s="90" t="s">
        <v>230</v>
      </c>
      <c r="B93" s="90"/>
      <c r="C93" s="90"/>
      <c r="D93" s="90"/>
      <c r="E93" s="90"/>
      <c r="F93" s="90"/>
      <c r="G93" s="76"/>
      <c r="H93" s="76"/>
      <c r="I93" s="77">
        <f>SUM(I66:I92)</f>
        <v>22937.010000000002</v>
      </c>
      <c r="J93" s="10"/>
      <c r="K93" s="7"/>
      <c r="L93" s="8"/>
    </row>
    <row r="94" spans="1:12" s="9" customFormat="1">
      <c r="A94" s="72" t="s">
        <v>249</v>
      </c>
      <c r="B94" s="44"/>
      <c r="C94" s="16" t="s">
        <v>250</v>
      </c>
      <c r="D94" s="49"/>
      <c r="E94" s="50"/>
      <c r="F94" s="50"/>
      <c r="G94" s="75"/>
      <c r="H94" s="75"/>
      <c r="I94" s="75"/>
      <c r="J94" s="10"/>
      <c r="K94" s="7"/>
      <c r="L94" s="8"/>
    </row>
    <row r="95" spans="1:12" s="9" customFormat="1">
      <c r="A95" s="27" t="s">
        <v>251</v>
      </c>
      <c r="B95" s="32" t="s">
        <v>252</v>
      </c>
      <c r="C95" s="18" t="s">
        <v>253</v>
      </c>
      <c r="D95" s="46" t="s">
        <v>29</v>
      </c>
      <c r="E95" s="20">
        <v>7</v>
      </c>
      <c r="F95" s="20">
        <v>515.88</v>
      </c>
      <c r="G95" s="75">
        <f t="shared" ref="G95:G117" si="9">F95*E95</f>
        <v>3611.16</v>
      </c>
      <c r="H95" s="75">
        <f t="shared" ref="H95:H117" si="10">F95*(1+$I$6)</f>
        <v>644.85</v>
      </c>
      <c r="I95" s="75">
        <f t="shared" ref="I95:I117" si="11">ROUND(H95*E95,2)</f>
        <v>4513.95</v>
      </c>
      <c r="J95" s="10"/>
      <c r="K95" s="7"/>
      <c r="L95" s="8"/>
    </row>
    <row r="96" spans="1:12" s="9" customFormat="1" ht="54" customHeight="1">
      <c r="A96" s="27" t="s">
        <v>254</v>
      </c>
      <c r="B96" s="32" t="s">
        <v>255</v>
      </c>
      <c r="C96" s="18" t="s">
        <v>256</v>
      </c>
      <c r="D96" s="46" t="s">
        <v>29</v>
      </c>
      <c r="E96" s="20">
        <v>2</v>
      </c>
      <c r="F96" s="20">
        <v>581.49</v>
      </c>
      <c r="G96" s="75">
        <f t="shared" si="9"/>
        <v>1162.98</v>
      </c>
      <c r="H96" s="75">
        <f t="shared" si="10"/>
        <v>726.86249999999995</v>
      </c>
      <c r="I96" s="75">
        <f t="shared" si="11"/>
        <v>1453.73</v>
      </c>
      <c r="J96" s="10"/>
      <c r="K96" s="7"/>
      <c r="L96" s="8"/>
    </row>
    <row r="97" spans="1:12" s="9" customFormat="1">
      <c r="A97" s="27" t="s">
        <v>257</v>
      </c>
      <c r="B97" s="32" t="s">
        <v>258</v>
      </c>
      <c r="C97" s="18" t="s">
        <v>259</v>
      </c>
      <c r="D97" s="46" t="s">
        <v>29</v>
      </c>
      <c r="E97" s="20">
        <v>3</v>
      </c>
      <c r="F97" s="20">
        <v>402.87</v>
      </c>
      <c r="G97" s="75">
        <f t="shared" si="9"/>
        <v>1208.6100000000001</v>
      </c>
      <c r="H97" s="75">
        <f t="shared" si="10"/>
        <v>503.58749999999998</v>
      </c>
      <c r="I97" s="75">
        <f t="shared" si="11"/>
        <v>1510.76</v>
      </c>
      <c r="J97" s="10"/>
      <c r="K97" s="7"/>
      <c r="L97" s="8"/>
    </row>
    <row r="98" spans="1:12" s="9" customFormat="1" ht="25.5">
      <c r="A98" s="27" t="s">
        <v>260</v>
      </c>
      <c r="B98" s="32" t="s">
        <v>261</v>
      </c>
      <c r="C98" s="18" t="s">
        <v>262</v>
      </c>
      <c r="D98" s="46" t="s">
        <v>29</v>
      </c>
      <c r="E98" s="20">
        <v>4</v>
      </c>
      <c r="F98" s="20">
        <v>268.25</v>
      </c>
      <c r="G98" s="75">
        <f t="shared" si="9"/>
        <v>1073</v>
      </c>
      <c r="H98" s="75">
        <f t="shared" si="10"/>
        <v>335.3125</v>
      </c>
      <c r="I98" s="75">
        <f t="shared" si="11"/>
        <v>1341.25</v>
      </c>
      <c r="J98" s="10"/>
      <c r="K98" s="7"/>
      <c r="L98" s="8"/>
    </row>
    <row r="99" spans="1:12" s="9" customFormat="1" ht="25.5">
      <c r="A99" s="27" t="s">
        <v>263</v>
      </c>
      <c r="B99" s="32" t="s">
        <v>264</v>
      </c>
      <c r="C99" s="18" t="s">
        <v>265</v>
      </c>
      <c r="D99" s="46" t="s">
        <v>29</v>
      </c>
      <c r="E99" s="20">
        <v>2</v>
      </c>
      <c r="F99" s="20">
        <v>298.58999999999997</v>
      </c>
      <c r="G99" s="75">
        <f t="shared" si="9"/>
        <v>597.17999999999995</v>
      </c>
      <c r="H99" s="75">
        <f t="shared" si="10"/>
        <v>373.23749999999995</v>
      </c>
      <c r="I99" s="75">
        <f t="shared" si="11"/>
        <v>746.48</v>
      </c>
      <c r="J99" s="10"/>
      <c r="K99" s="7"/>
      <c r="L99" s="8"/>
    </row>
    <row r="100" spans="1:12" s="9" customFormat="1" ht="25.5">
      <c r="A100" s="27" t="s">
        <v>266</v>
      </c>
      <c r="B100" s="32" t="s">
        <v>267</v>
      </c>
      <c r="C100" s="18" t="s">
        <v>268</v>
      </c>
      <c r="D100" s="46" t="s">
        <v>29</v>
      </c>
      <c r="E100" s="20">
        <v>2</v>
      </c>
      <c r="F100" s="20">
        <v>353.55</v>
      </c>
      <c r="G100" s="75">
        <f t="shared" si="9"/>
        <v>707.1</v>
      </c>
      <c r="H100" s="75">
        <f t="shared" si="10"/>
        <v>441.9375</v>
      </c>
      <c r="I100" s="75">
        <f t="shared" si="11"/>
        <v>883.88</v>
      </c>
      <c r="J100" s="10"/>
      <c r="K100" s="7"/>
      <c r="L100" s="8"/>
    </row>
    <row r="101" spans="1:12" s="9" customFormat="1">
      <c r="A101" s="27" t="s">
        <v>269</v>
      </c>
      <c r="B101" s="32" t="s">
        <v>270</v>
      </c>
      <c r="C101" s="18" t="s">
        <v>271</v>
      </c>
      <c r="D101" s="46" t="s">
        <v>29</v>
      </c>
      <c r="E101" s="20">
        <v>4</v>
      </c>
      <c r="F101" s="20">
        <v>235.63</v>
      </c>
      <c r="G101" s="75">
        <f t="shared" si="9"/>
        <v>942.52</v>
      </c>
      <c r="H101" s="75">
        <f t="shared" si="10"/>
        <v>294.53750000000002</v>
      </c>
      <c r="I101" s="75">
        <f t="shared" si="11"/>
        <v>1178.1500000000001</v>
      </c>
      <c r="J101" s="10"/>
      <c r="K101" s="7"/>
      <c r="L101" s="8"/>
    </row>
    <row r="102" spans="1:12" s="9" customFormat="1">
      <c r="A102" s="27" t="s">
        <v>272</v>
      </c>
      <c r="B102" s="32" t="s">
        <v>273</v>
      </c>
      <c r="C102" s="18" t="s">
        <v>274</v>
      </c>
      <c r="D102" s="46" t="s">
        <v>29</v>
      </c>
      <c r="E102" s="20">
        <v>2</v>
      </c>
      <c r="F102" s="20">
        <v>184.99</v>
      </c>
      <c r="G102" s="75">
        <f t="shared" si="9"/>
        <v>369.98</v>
      </c>
      <c r="H102" s="75">
        <f t="shared" si="10"/>
        <v>231.23750000000001</v>
      </c>
      <c r="I102" s="75">
        <f t="shared" si="11"/>
        <v>462.48</v>
      </c>
      <c r="J102" s="10"/>
      <c r="K102" s="7"/>
      <c r="L102" s="8"/>
    </row>
    <row r="103" spans="1:12" s="9" customFormat="1" ht="29.25" customHeight="1">
      <c r="A103" s="27" t="s">
        <v>275</v>
      </c>
      <c r="B103" s="32" t="s">
        <v>276</v>
      </c>
      <c r="C103" s="18" t="s">
        <v>277</v>
      </c>
      <c r="D103" s="46" t="s">
        <v>29</v>
      </c>
      <c r="E103" s="20">
        <v>2</v>
      </c>
      <c r="F103" s="20">
        <v>131.21</v>
      </c>
      <c r="G103" s="75">
        <f t="shared" si="9"/>
        <v>262.42</v>
      </c>
      <c r="H103" s="75">
        <f t="shared" si="10"/>
        <v>164.01250000000002</v>
      </c>
      <c r="I103" s="75">
        <f t="shared" si="11"/>
        <v>328.03</v>
      </c>
      <c r="J103" s="10"/>
      <c r="K103" s="7"/>
      <c r="L103" s="8"/>
    </row>
    <row r="104" spans="1:12" s="9" customFormat="1" ht="31.5" customHeight="1">
      <c r="A104" s="27" t="s">
        <v>278</v>
      </c>
      <c r="B104" s="32" t="s">
        <v>279</v>
      </c>
      <c r="C104" s="18" t="s">
        <v>280</v>
      </c>
      <c r="D104" s="45" t="s">
        <v>47</v>
      </c>
      <c r="E104" s="20">
        <v>3.3</v>
      </c>
      <c r="F104" s="20">
        <v>323.60000000000002</v>
      </c>
      <c r="G104" s="75">
        <f t="shared" si="9"/>
        <v>1067.8800000000001</v>
      </c>
      <c r="H104" s="75">
        <f t="shared" si="10"/>
        <v>404.5</v>
      </c>
      <c r="I104" s="75">
        <f t="shared" si="11"/>
        <v>1334.85</v>
      </c>
      <c r="J104" s="10"/>
      <c r="K104" s="7"/>
      <c r="L104" s="8"/>
    </row>
    <row r="105" spans="1:12" s="9" customFormat="1" ht="29.25" customHeight="1">
      <c r="A105" s="27" t="s">
        <v>281</v>
      </c>
      <c r="B105" s="32" t="s">
        <v>282</v>
      </c>
      <c r="C105" s="18" t="s">
        <v>283</v>
      </c>
      <c r="D105" s="45" t="s">
        <v>47</v>
      </c>
      <c r="E105" s="20">
        <v>1.81</v>
      </c>
      <c r="F105" s="20">
        <v>303.64</v>
      </c>
      <c r="G105" s="75">
        <f t="shared" si="9"/>
        <v>549.58839999999998</v>
      </c>
      <c r="H105" s="75">
        <f t="shared" si="10"/>
        <v>379.54999999999995</v>
      </c>
      <c r="I105" s="75">
        <f t="shared" si="11"/>
        <v>686.99</v>
      </c>
      <c r="J105" s="10"/>
      <c r="K105" s="7"/>
      <c r="L105" s="8"/>
    </row>
    <row r="106" spans="1:12" s="9" customFormat="1" ht="15.75" customHeight="1">
      <c r="A106" s="27" t="s">
        <v>284</v>
      </c>
      <c r="B106" s="32" t="s">
        <v>285</v>
      </c>
      <c r="C106" s="18" t="s">
        <v>286</v>
      </c>
      <c r="D106" s="45" t="s">
        <v>121</v>
      </c>
      <c r="E106" s="20">
        <v>4.4400000000000004</v>
      </c>
      <c r="F106" s="20">
        <v>23.07</v>
      </c>
      <c r="G106" s="75">
        <f t="shared" si="9"/>
        <v>102.4308</v>
      </c>
      <c r="H106" s="75">
        <f t="shared" si="10"/>
        <v>28.837499999999999</v>
      </c>
      <c r="I106" s="75">
        <f t="shared" si="11"/>
        <v>128.04</v>
      </c>
      <c r="J106" s="10"/>
      <c r="K106" s="7"/>
      <c r="L106" s="8"/>
    </row>
    <row r="107" spans="1:12" s="9" customFormat="1">
      <c r="A107" s="90" t="s">
        <v>287</v>
      </c>
      <c r="B107" s="90"/>
      <c r="C107" s="90"/>
      <c r="D107" s="90"/>
      <c r="E107" s="90"/>
      <c r="F107" s="90"/>
      <c r="G107" s="76"/>
      <c r="H107" s="76"/>
      <c r="I107" s="77">
        <f>SUM(I95:I106)</f>
        <v>14568.59</v>
      </c>
      <c r="J107" s="10"/>
      <c r="K107" s="7"/>
      <c r="L107" s="8"/>
    </row>
    <row r="108" spans="1:12" s="9" customFormat="1">
      <c r="A108" s="72" t="s">
        <v>231</v>
      </c>
      <c r="B108" s="44"/>
      <c r="C108" s="16" t="s">
        <v>232</v>
      </c>
      <c r="D108" s="45"/>
      <c r="E108" s="20"/>
      <c r="F108" s="20"/>
      <c r="G108" s="75"/>
      <c r="H108" s="75"/>
      <c r="I108" s="75"/>
      <c r="J108" s="10"/>
      <c r="K108" s="7"/>
      <c r="L108" s="8"/>
    </row>
    <row r="109" spans="1:12" s="9" customFormat="1" ht="25.5">
      <c r="A109" s="27" t="s">
        <v>233</v>
      </c>
      <c r="B109" s="47" t="s">
        <v>234</v>
      </c>
      <c r="C109" s="48" t="s">
        <v>235</v>
      </c>
      <c r="D109" s="45" t="s">
        <v>47</v>
      </c>
      <c r="E109" s="20">
        <v>26.65</v>
      </c>
      <c r="F109" s="20">
        <v>16.52</v>
      </c>
      <c r="G109" s="75">
        <f t="shared" si="9"/>
        <v>440.25799999999998</v>
      </c>
      <c r="H109" s="75">
        <f t="shared" si="10"/>
        <v>20.65</v>
      </c>
      <c r="I109" s="75">
        <f t="shared" si="11"/>
        <v>550.32000000000005</v>
      </c>
      <c r="J109" s="10"/>
      <c r="K109" s="7"/>
      <c r="L109" s="8"/>
    </row>
    <row r="110" spans="1:12" s="9" customFormat="1" ht="27">
      <c r="A110" s="27" t="s">
        <v>236</v>
      </c>
      <c r="B110" s="63" t="s">
        <v>394</v>
      </c>
      <c r="C110" s="18" t="s">
        <v>401</v>
      </c>
      <c r="D110" s="81" t="s">
        <v>29</v>
      </c>
      <c r="E110" s="20">
        <v>97</v>
      </c>
      <c r="F110" s="20">
        <v>11.89</v>
      </c>
      <c r="G110" s="75">
        <f t="shared" ref="G110:G113" si="12">F110*E110</f>
        <v>1153.3300000000002</v>
      </c>
      <c r="H110" s="75">
        <f t="shared" ref="H110:H113" si="13">F110*(1+$I$6)</f>
        <v>14.862500000000001</v>
      </c>
      <c r="I110" s="75">
        <f t="shared" ref="I110:I113" si="14">ROUND(H110*E110,2)</f>
        <v>1441.66</v>
      </c>
      <c r="J110" s="10"/>
      <c r="K110" s="7"/>
      <c r="L110" s="8"/>
    </row>
    <row r="111" spans="1:12" s="9" customFormat="1" ht="27">
      <c r="A111" s="27" t="s">
        <v>239</v>
      </c>
      <c r="B111" s="63" t="s">
        <v>394</v>
      </c>
      <c r="C111" s="18" t="s">
        <v>402</v>
      </c>
      <c r="D111" s="81" t="s">
        <v>29</v>
      </c>
      <c r="E111" s="20">
        <v>95</v>
      </c>
      <c r="F111" s="20">
        <v>11.97</v>
      </c>
      <c r="G111" s="75">
        <f t="shared" si="12"/>
        <v>1137.1500000000001</v>
      </c>
      <c r="H111" s="75">
        <f t="shared" si="13"/>
        <v>14.9625</v>
      </c>
      <c r="I111" s="75">
        <f t="shared" si="14"/>
        <v>1421.44</v>
      </c>
      <c r="J111" s="10"/>
      <c r="K111" s="7"/>
      <c r="L111" s="8"/>
    </row>
    <row r="112" spans="1:12" s="9" customFormat="1" ht="25.5">
      <c r="A112" s="27" t="s">
        <v>242</v>
      </c>
      <c r="B112" s="63" t="s">
        <v>394</v>
      </c>
      <c r="C112" s="18" t="s">
        <v>395</v>
      </c>
      <c r="D112" s="81" t="s">
        <v>33</v>
      </c>
      <c r="E112" s="20">
        <v>23</v>
      </c>
      <c r="F112" s="20">
        <v>38.89</v>
      </c>
      <c r="G112" s="75">
        <f t="shared" si="12"/>
        <v>894.47</v>
      </c>
      <c r="H112" s="75">
        <f t="shared" si="13"/>
        <v>48.612499999999997</v>
      </c>
      <c r="I112" s="75">
        <f t="shared" si="14"/>
        <v>1118.0899999999999</v>
      </c>
      <c r="J112" s="10"/>
      <c r="K112" s="7"/>
      <c r="L112" s="8"/>
    </row>
    <row r="113" spans="1:12" s="9" customFormat="1" ht="25.5">
      <c r="A113" s="27" t="s">
        <v>396</v>
      </c>
      <c r="B113" s="63" t="s">
        <v>394</v>
      </c>
      <c r="C113" s="18" t="s">
        <v>400</v>
      </c>
      <c r="D113" s="81" t="s">
        <v>33</v>
      </c>
      <c r="E113" s="20">
        <v>165</v>
      </c>
      <c r="F113" s="20">
        <v>13.57</v>
      </c>
      <c r="G113" s="75">
        <f t="shared" si="12"/>
        <v>2239.0500000000002</v>
      </c>
      <c r="H113" s="75">
        <f t="shared" si="13"/>
        <v>16.962499999999999</v>
      </c>
      <c r="I113" s="75">
        <f t="shared" si="14"/>
        <v>2798.81</v>
      </c>
      <c r="J113" s="10"/>
      <c r="K113" s="7"/>
      <c r="L113" s="8"/>
    </row>
    <row r="114" spans="1:12" s="9" customFormat="1" ht="25.5">
      <c r="A114" s="27" t="s">
        <v>245</v>
      </c>
      <c r="B114" s="32" t="s">
        <v>237</v>
      </c>
      <c r="C114" s="18" t="s">
        <v>238</v>
      </c>
      <c r="D114" s="45" t="s">
        <v>47</v>
      </c>
      <c r="E114" s="20">
        <v>32.200000000000003</v>
      </c>
      <c r="F114" s="20">
        <v>164.72</v>
      </c>
      <c r="G114" s="75">
        <f t="shared" si="9"/>
        <v>5303.9840000000004</v>
      </c>
      <c r="H114" s="75">
        <f t="shared" si="10"/>
        <v>205.9</v>
      </c>
      <c r="I114" s="75">
        <f t="shared" si="11"/>
        <v>6629.98</v>
      </c>
      <c r="J114" s="10"/>
      <c r="K114" s="7"/>
      <c r="L114" s="8"/>
    </row>
    <row r="115" spans="1:12" s="9" customFormat="1">
      <c r="A115" s="27" t="s">
        <v>397</v>
      </c>
      <c r="B115" s="32" t="s">
        <v>240</v>
      </c>
      <c r="C115" s="18" t="s">
        <v>241</v>
      </c>
      <c r="D115" s="45" t="s">
        <v>47</v>
      </c>
      <c r="E115" s="20">
        <v>7.25</v>
      </c>
      <c r="F115" s="20">
        <v>294.97000000000003</v>
      </c>
      <c r="G115" s="75">
        <f t="shared" si="9"/>
        <v>2138.5325000000003</v>
      </c>
      <c r="H115" s="75">
        <f t="shared" si="10"/>
        <v>368.71250000000003</v>
      </c>
      <c r="I115" s="75">
        <f t="shared" si="11"/>
        <v>2673.17</v>
      </c>
      <c r="J115" s="10"/>
      <c r="K115" s="7"/>
      <c r="L115" s="8"/>
    </row>
    <row r="116" spans="1:12" s="9" customFormat="1" ht="25.5">
      <c r="A116" s="27" t="s">
        <v>398</v>
      </c>
      <c r="B116" s="32" t="s">
        <v>243</v>
      </c>
      <c r="C116" s="18" t="s">
        <v>244</v>
      </c>
      <c r="D116" s="46" t="s">
        <v>29</v>
      </c>
      <c r="E116" s="20">
        <v>26</v>
      </c>
      <c r="F116" s="20">
        <v>61.73</v>
      </c>
      <c r="G116" s="75">
        <f t="shared" si="9"/>
        <v>1604.98</v>
      </c>
      <c r="H116" s="75">
        <f t="shared" si="10"/>
        <v>77.162499999999994</v>
      </c>
      <c r="I116" s="75">
        <f t="shared" si="11"/>
        <v>2006.23</v>
      </c>
      <c r="J116" s="10"/>
      <c r="K116" s="7"/>
      <c r="L116" s="8"/>
    </row>
    <row r="117" spans="1:12" s="9" customFormat="1">
      <c r="A117" s="27" t="s">
        <v>399</v>
      </c>
      <c r="B117" s="47" t="s">
        <v>246</v>
      </c>
      <c r="C117" s="48" t="s">
        <v>247</v>
      </c>
      <c r="D117" s="45" t="s">
        <v>47</v>
      </c>
      <c r="E117" s="20">
        <v>676.49</v>
      </c>
      <c r="F117" s="20">
        <v>4.1500000000000004</v>
      </c>
      <c r="G117" s="75">
        <f t="shared" si="9"/>
        <v>2807.4335000000001</v>
      </c>
      <c r="H117" s="75">
        <f t="shared" si="10"/>
        <v>5.1875</v>
      </c>
      <c r="I117" s="75">
        <f t="shared" si="11"/>
        <v>3509.29</v>
      </c>
      <c r="J117" s="10"/>
      <c r="K117" s="7"/>
      <c r="L117" s="8"/>
    </row>
    <row r="118" spans="1:12" s="9" customFormat="1">
      <c r="A118" s="90" t="s">
        <v>248</v>
      </c>
      <c r="B118" s="90"/>
      <c r="C118" s="90"/>
      <c r="D118" s="90"/>
      <c r="E118" s="90"/>
      <c r="F118" s="90"/>
      <c r="G118" s="76"/>
      <c r="H118" s="76"/>
      <c r="I118" s="77">
        <f>SUM(I109:I117)</f>
        <v>22148.99</v>
      </c>
      <c r="J118" s="10"/>
      <c r="K118" s="7"/>
      <c r="L118" s="8"/>
    </row>
    <row r="119" spans="1:12" s="9" customFormat="1">
      <c r="A119" s="72">
        <v>10</v>
      </c>
      <c r="B119" s="32"/>
      <c r="C119" s="82" t="s">
        <v>288</v>
      </c>
      <c r="D119" s="39"/>
      <c r="E119" s="43"/>
      <c r="F119" s="20"/>
      <c r="G119" s="75"/>
      <c r="H119" s="75"/>
      <c r="I119" s="64"/>
      <c r="J119" s="10"/>
      <c r="K119" s="7"/>
      <c r="L119" s="8"/>
    </row>
    <row r="120" spans="1:12" s="9" customFormat="1">
      <c r="A120" s="27" t="s">
        <v>289</v>
      </c>
      <c r="B120" s="32" t="s">
        <v>290</v>
      </c>
      <c r="C120" s="18" t="s">
        <v>291</v>
      </c>
      <c r="D120" s="51" t="s">
        <v>292</v>
      </c>
      <c r="E120" s="43">
        <v>13</v>
      </c>
      <c r="F120" s="20">
        <v>66.02</v>
      </c>
      <c r="G120" s="75">
        <f t="shared" ref="G120" si="15">F120*E120</f>
        <v>858.26</v>
      </c>
      <c r="H120" s="75">
        <f t="shared" ref="H120" si="16">F120*(1+$I$6)</f>
        <v>82.524999999999991</v>
      </c>
      <c r="I120" s="75">
        <f t="shared" ref="I120" si="17">ROUND(H120*E120,2)</f>
        <v>1072.83</v>
      </c>
      <c r="J120" s="10"/>
      <c r="K120" s="7"/>
      <c r="L120" s="8"/>
    </row>
    <row r="121" spans="1:12" s="9" customFormat="1">
      <c r="A121" s="27" t="s">
        <v>293</v>
      </c>
      <c r="B121" s="32" t="s">
        <v>294</v>
      </c>
      <c r="C121" s="18" t="s">
        <v>295</v>
      </c>
      <c r="D121" s="51" t="s">
        <v>292</v>
      </c>
      <c r="E121" s="43">
        <v>5</v>
      </c>
      <c r="F121" s="20">
        <v>153.49</v>
      </c>
      <c r="G121" s="75">
        <f t="shared" ref="G121:G124" si="18">F121*E121</f>
        <v>767.45</v>
      </c>
      <c r="H121" s="75">
        <f t="shared" ref="H121:H124" si="19">F121*(1+$I$6)</f>
        <v>191.86250000000001</v>
      </c>
      <c r="I121" s="75">
        <f t="shared" ref="I121:I124" si="20">ROUND(H121*E121,2)</f>
        <v>959.31</v>
      </c>
      <c r="J121" s="10"/>
      <c r="K121" s="7"/>
      <c r="L121" s="8"/>
    </row>
    <row r="122" spans="1:12" s="9" customFormat="1">
      <c r="A122" s="27" t="s">
        <v>296</v>
      </c>
      <c r="B122" s="32" t="s">
        <v>297</v>
      </c>
      <c r="C122" s="18" t="s">
        <v>298</v>
      </c>
      <c r="D122" s="51" t="s">
        <v>292</v>
      </c>
      <c r="E122" s="43">
        <v>4</v>
      </c>
      <c r="F122" s="20">
        <v>24.31</v>
      </c>
      <c r="G122" s="75">
        <f t="shared" si="18"/>
        <v>97.24</v>
      </c>
      <c r="H122" s="75">
        <f t="shared" si="19"/>
        <v>30.387499999999999</v>
      </c>
      <c r="I122" s="75">
        <f t="shared" si="20"/>
        <v>121.55</v>
      </c>
      <c r="J122" s="10"/>
      <c r="K122" s="7"/>
      <c r="L122" s="8"/>
    </row>
    <row r="123" spans="1:12" s="9" customFormat="1">
      <c r="A123" s="27" t="s">
        <v>299</v>
      </c>
      <c r="B123" s="32" t="s">
        <v>300</v>
      </c>
      <c r="C123" s="18" t="s">
        <v>301</v>
      </c>
      <c r="D123" s="51" t="s">
        <v>292</v>
      </c>
      <c r="E123" s="43">
        <v>5</v>
      </c>
      <c r="F123" s="20">
        <v>23.8</v>
      </c>
      <c r="G123" s="75">
        <f t="shared" si="18"/>
        <v>119</v>
      </c>
      <c r="H123" s="75">
        <f t="shared" si="19"/>
        <v>29.75</v>
      </c>
      <c r="I123" s="75">
        <f t="shared" si="20"/>
        <v>148.75</v>
      </c>
      <c r="J123" s="10"/>
      <c r="K123" s="7"/>
      <c r="L123" s="8"/>
    </row>
    <row r="124" spans="1:12" s="9" customFormat="1">
      <c r="A124" s="27" t="s">
        <v>302</v>
      </c>
      <c r="B124" s="32" t="s">
        <v>303</v>
      </c>
      <c r="C124" s="18" t="s">
        <v>304</v>
      </c>
      <c r="D124" s="51" t="s">
        <v>292</v>
      </c>
      <c r="E124" s="43">
        <v>16</v>
      </c>
      <c r="F124" s="20">
        <v>24.31</v>
      </c>
      <c r="G124" s="75">
        <f t="shared" si="18"/>
        <v>388.96</v>
      </c>
      <c r="H124" s="75">
        <f t="shared" si="19"/>
        <v>30.387499999999999</v>
      </c>
      <c r="I124" s="75">
        <f t="shared" si="20"/>
        <v>486.2</v>
      </c>
      <c r="J124" s="10"/>
      <c r="K124" s="7"/>
      <c r="L124" s="8"/>
    </row>
    <row r="125" spans="1:12" s="9" customFormat="1">
      <c r="A125" s="83"/>
      <c r="B125" s="83"/>
      <c r="C125" s="83"/>
      <c r="D125" s="83"/>
      <c r="E125" s="83"/>
      <c r="F125" s="83"/>
      <c r="G125" s="76"/>
      <c r="H125" s="76"/>
      <c r="I125" s="77">
        <f>SUM(I120:I124)</f>
        <v>2788.64</v>
      </c>
      <c r="J125" s="10"/>
      <c r="K125" s="7"/>
      <c r="L125" s="8"/>
    </row>
    <row r="126" spans="1:12" s="9" customFormat="1">
      <c r="A126" s="72">
        <v>11</v>
      </c>
      <c r="B126" s="52"/>
      <c r="C126" s="16" t="s">
        <v>305</v>
      </c>
      <c r="D126" s="53"/>
      <c r="E126" s="53"/>
      <c r="F126" s="53"/>
      <c r="G126" s="75"/>
      <c r="H126" s="75"/>
      <c r="I126" s="75"/>
      <c r="J126" s="10"/>
      <c r="K126" s="7"/>
      <c r="L126" s="8"/>
    </row>
    <row r="127" spans="1:12" s="9" customFormat="1">
      <c r="A127" s="84" t="s">
        <v>306</v>
      </c>
      <c r="B127" s="54" t="s">
        <v>307</v>
      </c>
      <c r="C127" s="55" t="s">
        <v>308</v>
      </c>
      <c r="D127" s="52" t="s">
        <v>29</v>
      </c>
      <c r="E127" s="56">
        <v>2</v>
      </c>
      <c r="F127" s="52">
        <v>148.41</v>
      </c>
      <c r="G127" s="75">
        <f t="shared" ref="G127:G155" si="21">F127*E127</f>
        <v>296.82</v>
      </c>
      <c r="H127" s="75">
        <f t="shared" ref="H127:H155" si="22">F127*(1+$I$6)</f>
        <v>185.51249999999999</v>
      </c>
      <c r="I127" s="75">
        <f t="shared" ref="I127:I155" si="23">ROUND(H127*E127,2)</f>
        <v>371.03</v>
      </c>
      <c r="J127" s="10"/>
      <c r="K127" s="7"/>
      <c r="L127" s="8"/>
    </row>
    <row r="128" spans="1:12" s="9" customFormat="1">
      <c r="A128" s="84" t="s">
        <v>309</v>
      </c>
      <c r="B128" s="54" t="s">
        <v>310</v>
      </c>
      <c r="C128" s="55" t="s">
        <v>311</v>
      </c>
      <c r="D128" s="54" t="s">
        <v>29</v>
      </c>
      <c r="E128" s="57">
        <v>15</v>
      </c>
      <c r="F128" s="54">
        <v>16.39</v>
      </c>
      <c r="G128" s="75">
        <f t="shared" si="21"/>
        <v>245.85000000000002</v>
      </c>
      <c r="H128" s="75">
        <f t="shared" si="22"/>
        <v>20.487500000000001</v>
      </c>
      <c r="I128" s="75">
        <f t="shared" si="23"/>
        <v>307.31</v>
      </c>
      <c r="J128" s="10"/>
      <c r="K128" s="7"/>
      <c r="L128" s="8"/>
    </row>
    <row r="129" spans="1:12" s="9" customFormat="1">
      <c r="A129" s="84" t="s">
        <v>312</v>
      </c>
      <c r="B129" s="54" t="s">
        <v>313</v>
      </c>
      <c r="C129" s="55" t="s">
        <v>314</v>
      </c>
      <c r="D129" s="54" t="s">
        <v>29</v>
      </c>
      <c r="E129" s="57">
        <v>2</v>
      </c>
      <c r="F129" s="54">
        <v>50.52</v>
      </c>
      <c r="G129" s="75">
        <f t="shared" si="21"/>
        <v>101.04</v>
      </c>
      <c r="H129" s="75">
        <f t="shared" si="22"/>
        <v>63.150000000000006</v>
      </c>
      <c r="I129" s="75">
        <f t="shared" si="23"/>
        <v>126.3</v>
      </c>
      <c r="J129" s="10"/>
      <c r="K129" s="7"/>
      <c r="L129" s="8"/>
    </row>
    <row r="130" spans="1:12" s="9" customFormat="1">
      <c r="A130" s="84" t="s">
        <v>315</v>
      </c>
      <c r="B130" s="54" t="s">
        <v>316</v>
      </c>
      <c r="C130" s="55" t="s">
        <v>317</v>
      </c>
      <c r="D130" s="52" t="s">
        <v>29</v>
      </c>
      <c r="E130" s="57">
        <v>31</v>
      </c>
      <c r="F130" s="54">
        <v>21.69</v>
      </c>
      <c r="G130" s="75">
        <f t="shared" si="21"/>
        <v>672.39</v>
      </c>
      <c r="H130" s="75">
        <f t="shared" si="22"/>
        <v>27.112500000000001</v>
      </c>
      <c r="I130" s="75">
        <f t="shared" si="23"/>
        <v>840.49</v>
      </c>
      <c r="J130" s="10"/>
      <c r="K130" s="7"/>
      <c r="L130" s="8"/>
    </row>
    <row r="131" spans="1:12" s="9" customFormat="1">
      <c r="A131" s="84" t="s">
        <v>318</v>
      </c>
      <c r="B131" s="54" t="s">
        <v>319</v>
      </c>
      <c r="C131" s="55" t="s">
        <v>320</v>
      </c>
      <c r="D131" s="52" t="s">
        <v>29</v>
      </c>
      <c r="E131" s="57">
        <v>13</v>
      </c>
      <c r="F131" s="54">
        <v>27.39</v>
      </c>
      <c r="G131" s="75">
        <f t="shared" si="21"/>
        <v>356.07</v>
      </c>
      <c r="H131" s="75">
        <f t="shared" si="22"/>
        <v>34.237499999999997</v>
      </c>
      <c r="I131" s="75">
        <f t="shared" si="23"/>
        <v>445.09</v>
      </c>
      <c r="J131" s="10"/>
      <c r="K131" s="7"/>
      <c r="L131" s="8"/>
    </row>
    <row r="132" spans="1:12" s="9" customFormat="1">
      <c r="A132" s="84" t="s">
        <v>321</v>
      </c>
      <c r="B132" s="54" t="s">
        <v>322</v>
      </c>
      <c r="C132" s="55" t="s">
        <v>323</v>
      </c>
      <c r="D132" s="52" t="s">
        <v>29</v>
      </c>
      <c r="E132" s="57">
        <v>5</v>
      </c>
      <c r="F132" s="54">
        <v>21.25</v>
      </c>
      <c r="G132" s="75">
        <f t="shared" si="21"/>
        <v>106.25</v>
      </c>
      <c r="H132" s="75">
        <f t="shared" si="22"/>
        <v>26.5625</v>
      </c>
      <c r="I132" s="75">
        <f t="shared" si="23"/>
        <v>132.81</v>
      </c>
      <c r="J132" s="10"/>
      <c r="K132" s="7"/>
      <c r="L132" s="8"/>
    </row>
    <row r="133" spans="1:12" s="9" customFormat="1">
      <c r="A133" s="84" t="s">
        <v>324</v>
      </c>
      <c r="B133" s="54" t="s">
        <v>325</v>
      </c>
      <c r="C133" s="55" t="s">
        <v>326</v>
      </c>
      <c r="D133" s="52" t="s">
        <v>29</v>
      </c>
      <c r="E133" s="57">
        <v>3</v>
      </c>
      <c r="F133" s="54">
        <v>9.0500000000000007</v>
      </c>
      <c r="G133" s="75">
        <f t="shared" si="21"/>
        <v>27.150000000000002</v>
      </c>
      <c r="H133" s="75">
        <f t="shared" si="22"/>
        <v>11.3125</v>
      </c>
      <c r="I133" s="75">
        <f t="shared" si="23"/>
        <v>33.94</v>
      </c>
      <c r="J133" s="10"/>
      <c r="K133" s="7"/>
      <c r="L133" s="8"/>
    </row>
    <row r="134" spans="1:12" s="9" customFormat="1">
      <c r="A134" s="84" t="s">
        <v>327</v>
      </c>
      <c r="B134" s="54" t="s">
        <v>328</v>
      </c>
      <c r="C134" s="55" t="s">
        <v>329</v>
      </c>
      <c r="D134" s="52" t="s">
        <v>29</v>
      </c>
      <c r="E134" s="57">
        <v>4</v>
      </c>
      <c r="F134" s="54">
        <v>19.440000000000001</v>
      </c>
      <c r="G134" s="75">
        <f t="shared" si="21"/>
        <v>77.760000000000005</v>
      </c>
      <c r="H134" s="75">
        <f t="shared" si="22"/>
        <v>24.3</v>
      </c>
      <c r="I134" s="75">
        <f t="shared" si="23"/>
        <v>97.2</v>
      </c>
      <c r="J134" s="10"/>
      <c r="K134" s="7"/>
      <c r="L134" s="8"/>
    </row>
    <row r="135" spans="1:12">
      <c r="A135" s="84" t="s">
        <v>330</v>
      </c>
      <c r="B135" s="54" t="s">
        <v>331</v>
      </c>
      <c r="C135" s="55" t="s">
        <v>332</v>
      </c>
      <c r="D135" s="52" t="s">
        <v>29</v>
      </c>
      <c r="E135" s="57">
        <v>6</v>
      </c>
      <c r="F135" s="54">
        <v>13.01</v>
      </c>
      <c r="G135" s="75">
        <f t="shared" si="21"/>
        <v>78.06</v>
      </c>
      <c r="H135" s="75">
        <f t="shared" si="22"/>
        <v>16.262499999999999</v>
      </c>
      <c r="I135" s="75">
        <f t="shared" si="23"/>
        <v>97.58</v>
      </c>
    </row>
    <row r="136" spans="1:12">
      <c r="A136" s="84" t="s">
        <v>333</v>
      </c>
      <c r="B136" s="54" t="s">
        <v>334</v>
      </c>
      <c r="C136" s="55" t="s">
        <v>335</v>
      </c>
      <c r="D136" s="52" t="s">
        <v>29</v>
      </c>
      <c r="E136" s="57">
        <v>6</v>
      </c>
      <c r="F136" s="54">
        <v>3.13</v>
      </c>
      <c r="G136" s="75">
        <f t="shared" si="21"/>
        <v>18.78</v>
      </c>
      <c r="H136" s="75">
        <f t="shared" si="22"/>
        <v>3.9124999999999996</v>
      </c>
      <c r="I136" s="75">
        <f t="shared" si="23"/>
        <v>23.48</v>
      </c>
    </row>
    <row r="137" spans="1:12">
      <c r="A137" s="84" t="s">
        <v>336</v>
      </c>
      <c r="B137" s="54" t="s">
        <v>337</v>
      </c>
      <c r="C137" s="55" t="s">
        <v>338</v>
      </c>
      <c r="D137" s="52" t="s">
        <v>29</v>
      </c>
      <c r="E137" s="57">
        <v>74</v>
      </c>
      <c r="F137" s="54">
        <v>5.72</v>
      </c>
      <c r="G137" s="75">
        <f t="shared" si="21"/>
        <v>423.28</v>
      </c>
      <c r="H137" s="75">
        <f t="shared" si="22"/>
        <v>7.1499999999999995</v>
      </c>
      <c r="I137" s="75">
        <f t="shared" si="23"/>
        <v>529.1</v>
      </c>
    </row>
    <row r="138" spans="1:12">
      <c r="A138" s="84" t="s">
        <v>339</v>
      </c>
      <c r="B138" s="54" t="s">
        <v>340</v>
      </c>
      <c r="C138" s="55" t="s">
        <v>341</v>
      </c>
      <c r="D138" s="52" t="s">
        <v>29</v>
      </c>
      <c r="E138" s="57">
        <v>74</v>
      </c>
      <c r="F138" s="54">
        <v>6.44</v>
      </c>
      <c r="G138" s="75">
        <f t="shared" si="21"/>
        <v>476.56</v>
      </c>
      <c r="H138" s="75">
        <f t="shared" si="22"/>
        <v>8.0500000000000007</v>
      </c>
      <c r="I138" s="75">
        <f t="shared" si="23"/>
        <v>595.70000000000005</v>
      </c>
    </row>
    <row r="139" spans="1:12" s="1" customFormat="1" ht="26.25">
      <c r="A139" s="84" t="s">
        <v>342</v>
      </c>
      <c r="B139" s="54" t="s">
        <v>343</v>
      </c>
      <c r="C139" s="55" t="s">
        <v>344</v>
      </c>
      <c r="D139" s="52" t="s">
        <v>29</v>
      </c>
      <c r="E139" s="57">
        <v>2</v>
      </c>
      <c r="F139" s="54">
        <v>207.57</v>
      </c>
      <c r="G139" s="75">
        <f t="shared" si="21"/>
        <v>415.14</v>
      </c>
      <c r="H139" s="75">
        <f t="shared" si="22"/>
        <v>259.46249999999998</v>
      </c>
      <c r="I139" s="75">
        <f t="shared" si="23"/>
        <v>518.92999999999995</v>
      </c>
      <c r="J139" s="4"/>
    </row>
    <row r="140" spans="1:12" s="1" customFormat="1">
      <c r="A140" s="84" t="s">
        <v>345</v>
      </c>
      <c r="B140" s="54" t="s">
        <v>346</v>
      </c>
      <c r="C140" s="55" t="s">
        <v>347</v>
      </c>
      <c r="D140" s="52" t="s">
        <v>29</v>
      </c>
      <c r="E140" s="57">
        <v>1</v>
      </c>
      <c r="F140" s="54">
        <v>92.31</v>
      </c>
      <c r="G140" s="75">
        <f t="shared" si="21"/>
        <v>92.31</v>
      </c>
      <c r="H140" s="75">
        <f t="shared" si="22"/>
        <v>115.3875</v>
      </c>
      <c r="I140" s="75">
        <f t="shared" si="23"/>
        <v>115.39</v>
      </c>
      <c r="J140" s="4"/>
    </row>
    <row r="141" spans="1:12" ht="26.25">
      <c r="A141" s="84" t="s">
        <v>348</v>
      </c>
      <c r="B141" s="54" t="s">
        <v>349</v>
      </c>
      <c r="C141" s="55" t="s">
        <v>350</v>
      </c>
      <c r="D141" s="54" t="s">
        <v>121</v>
      </c>
      <c r="E141" s="57">
        <v>747.04</v>
      </c>
      <c r="F141" s="54">
        <v>4.17</v>
      </c>
      <c r="G141" s="75">
        <f t="shared" si="21"/>
        <v>3115.1567999999997</v>
      </c>
      <c r="H141" s="75">
        <f t="shared" si="22"/>
        <v>5.2125000000000004</v>
      </c>
      <c r="I141" s="75">
        <f t="shared" si="23"/>
        <v>3893.95</v>
      </c>
    </row>
    <row r="142" spans="1:12" ht="26.25">
      <c r="A142" s="84" t="s">
        <v>351</v>
      </c>
      <c r="B142" s="54" t="s">
        <v>352</v>
      </c>
      <c r="C142" s="55" t="s">
        <v>353</v>
      </c>
      <c r="D142" s="54" t="s">
        <v>121</v>
      </c>
      <c r="E142" s="57">
        <v>798.46</v>
      </c>
      <c r="F142" s="54">
        <v>4.17</v>
      </c>
      <c r="G142" s="75">
        <f t="shared" si="21"/>
        <v>3329.5781999999999</v>
      </c>
      <c r="H142" s="75">
        <f t="shared" si="22"/>
        <v>5.2125000000000004</v>
      </c>
      <c r="I142" s="75">
        <f t="shared" si="23"/>
        <v>4161.97</v>
      </c>
    </row>
    <row r="143" spans="1:12" ht="26.25">
      <c r="A143" s="84" t="s">
        <v>354</v>
      </c>
      <c r="B143" s="54" t="s">
        <v>355</v>
      </c>
      <c r="C143" s="55" t="s">
        <v>356</v>
      </c>
      <c r="D143" s="54" t="s">
        <v>121</v>
      </c>
      <c r="E143" s="57">
        <v>474.95</v>
      </c>
      <c r="F143" s="54">
        <v>4.17</v>
      </c>
      <c r="G143" s="75">
        <f t="shared" si="21"/>
        <v>1980.5414999999998</v>
      </c>
      <c r="H143" s="75">
        <f t="shared" si="22"/>
        <v>5.2125000000000004</v>
      </c>
      <c r="I143" s="75">
        <f t="shared" si="23"/>
        <v>2475.6799999999998</v>
      </c>
    </row>
    <row r="144" spans="1:12" ht="26.25">
      <c r="A144" s="84" t="s">
        <v>357</v>
      </c>
      <c r="B144" s="54" t="s">
        <v>358</v>
      </c>
      <c r="C144" s="55" t="s">
        <v>359</v>
      </c>
      <c r="D144" s="54" t="s">
        <v>121</v>
      </c>
      <c r="E144" s="57">
        <v>713.32</v>
      </c>
      <c r="F144" s="54">
        <v>4.17</v>
      </c>
      <c r="G144" s="75">
        <f t="shared" si="21"/>
        <v>2974.5444000000002</v>
      </c>
      <c r="H144" s="75">
        <f t="shared" si="22"/>
        <v>5.2125000000000004</v>
      </c>
      <c r="I144" s="75">
        <f t="shared" si="23"/>
        <v>3718.18</v>
      </c>
    </row>
    <row r="145" spans="1:9" ht="26.25">
      <c r="A145" s="84" t="s">
        <v>360</v>
      </c>
      <c r="B145" s="54" t="s">
        <v>361</v>
      </c>
      <c r="C145" s="55" t="s">
        <v>362</v>
      </c>
      <c r="D145" s="54" t="s">
        <v>121</v>
      </c>
      <c r="E145" s="57">
        <v>58.54</v>
      </c>
      <c r="F145" s="54">
        <v>18.149999999999999</v>
      </c>
      <c r="G145" s="75">
        <f t="shared" si="21"/>
        <v>1062.501</v>
      </c>
      <c r="H145" s="75">
        <f t="shared" si="22"/>
        <v>22.6875</v>
      </c>
      <c r="I145" s="75">
        <f t="shared" si="23"/>
        <v>1328.13</v>
      </c>
    </row>
    <row r="146" spans="1:9" ht="26.25">
      <c r="A146" s="84" t="s">
        <v>363</v>
      </c>
      <c r="B146" s="54" t="s">
        <v>364</v>
      </c>
      <c r="C146" s="55" t="s">
        <v>365</v>
      </c>
      <c r="D146" s="54" t="s">
        <v>121</v>
      </c>
      <c r="E146" s="57">
        <v>29.27</v>
      </c>
      <c r="F146" s="54">
        <v>18.149999999999999</v>
      </c>
      <c r="G146" s="75">
        <f t="shared" si="21"/>
        <v>531.25049999999999</v>
      </c>
      <c r="H146" s="75">
        <f t="shared" si="22"/>
        <v>22.6875</v>
      </c>
      <c r="I146" s="75">
        <f t="shared" si="23"/>
        <v>664.06</v>
      </c>
    </row>
    <row r="147" spans="1:9" ht="26.25">
      <c r="A147" s="84" t="s">
        <v>366</v>
      </c>
      <c r="B147" s="54" t="s">
        <v>367</v>
      </c>
      <c r="C147" s="55" t="s">
        <v>368</v>
      </c>
      <c r="D147" s="54" t="s">
        <v>121</v>
      </c>
      <c r="E147" s="57">
        <v>11.51</v>
      </c>
      <c r="F147" s="54">
        <v>10.07</v>
      </c>
      <c r="G147" s="75">
        <f t="shared" si="21"/>
        <v>115.9057</v>
      </c>
      <c r="H147" s="75">
        <f t="shared" si="22"/>
        <v>12.5875</v>
      </c>
      <c r="I147" s="75">
        <f t="shared" si="23"/>
        <v>144.88</v>
      </c>
    </row>
    <row r="148" spans="1:9" ht="26.25">
      <c r="A148" s="84" t="s">
        <v>369</v>
      </c>
      <c r="B148" s="54" t="s">
        <v>370</v>
      </c>
      <c r="C148" s="55" t="s">
        <v>371</v>
      </c>
      <c r="D148" s="54" t="s">
        <v>121</v>
      </c>
      <c r="E148" s="57">
        <v>74.760000000000005</v>
      </c>
      <c r="F148" s="54">
        <v>33.619999999999997</v>
      </c>
      <c r="G148" s="75">
        <f t="shared" si="21"/>
        <v>2513.4312</v>
      </c>
      <c r="H148" s="75">
        <f t="shared" si="22"/>
        <v>42.024999999999999</v>
      </c>
      <c r="I148" s="75">
        <f t="shared" si="23"/>
        <v>3141.79</v>
      </c>
    </row>
    <row r="149" spans="1:9" ht="26.25">
      <c r="A149" s="84" t="s">
        <v>372</v>
      </c>
      <c r="B149" s="54" t="s">
        <v>373</v>
      </c>
      <c r="C149" s="55" t="s">
        <v>374</v>
      </c>
      <c r="D149" s="54" t="s">
        <v>121</v>
      </c>
      <c r="E149" s="57">
        <v>37.380000000000003</v>
      </c>
      <c r="F149" s="54">
        <v>33.619999999999997</v>
      </c>
      <c r="G149" s="75">
        <f t="shared" si="21"/>
        <v>1256.7156</v>
      </c>
      <c r="H149" s="75">
        <f t="shared" si="22"/>
        <v>42.024999999999999</v>
      </c>
      <c r="I149" s="75">
        <f t="shared" si="23"/>
        <v>1570.89</v>
      </c>
    </row>
    <row r="150" spans="1:9">
      <c r="A150" s="84" t="s">
        <v>375</v>
      </c>
      <c r="B150" s="54" t="s">
        <v>376</v>
      </c>
      <c r="C150" s="55" t="s">
        <v>377</v>
      </c>
      <c r="D150" s="54" t="s">
        <v>121</v>
      </c>
      <c r="E150" s="57">
        <v>713.32</v>
      </c>
      <c r="F150" s="54">
        <v>5.19</v>
      </c>
      <c r="G150" s="75">
        <f t="shared" si="21"/>
        <v>3702.1308000000004</v>
      </c>
      <c r="H150" s="75">
        <f t="shared" si="22"/>
        <v>6.4875000000000007</v>
      </c>
      <c r="I150" s="75">
        <f t="shared" si="23"/>
        <v>4627.66</v>
      </c>
    </row>
    <row r="151" spans="1:9" ht="26.25">
      <c r="A151" s="84" t="s">
        <v>378</v>
      </c>
      <c r="B151" s="54" t="s">
        <v>379</v>
      </c>
      <c r="C151" s="55" t="s">
        <v>380</v>
      </c>
      <c r="D151" s="54" t="s">
        <v>121</v>
      </c>
      <c r="E151" s="57">
        <v>66.650000000000006</v>
      </c>
      <c r="F151" s="54">
        <v>17.43</v>
      </c>
      <c r="G151" s="75">
        <f t="shared" si="21"/>
        <v>1161.7095000000002</v>
      </c>
      <c r="H151" s="75">
        <f t="shared" si="22"/>
        <v>21.787500000000001</v>
      </c>
      <c r="I151" s="75">
        <f t="shared" si="23"/>
        <v>1452.14</v>
      </c>
    </row>
    <row r="152" spans="1:9">
      <c r="A152" s="84" t="s">
        <v>381</v>
      </c>
      <c r="B152" s="54" t="s">
        <v>382</v>
      </c>
      <c r="C152" s="55" t="s">
        <v>383</v>
      </c>
      <c r="D152" s="54" t="s">
        <v>29</v>
      </c>
      <c r="E152" s="57">
        <v>1</v>
      </c>
      <c r="F152" s="54">
        <v>1437.22</v>
      </c>
      <c r="G152" s="75">
        <f t="shared" si="21"/>
        <v>1437.22</v>
      </c>
      <c r="H152" s="75">
        <f t="shared" si="22"/>
        <v>1796.5250000000001</v>
      </c>
      <c r="I152" s="75">
        <f t="shared" si="23"/>
        <v>1796.53</v>
      </c>
    </row>
    <row r="153" spans="1:9" ht="26.25">
      <c r="A153" s="84" t="s">
        <v>384</v>
      </c>
      <c r="B153" s="54" t="s">
        <v>385</v>
      </c>
      <c r="C153" s="55" t="s">
        <v>386</v>
      </c>
      <c r="D153" s="54" t="s">
        <v>29</v>
      </c>
      <c r="E153" s="57">
        <v>66</v>
      </c>
      <c r="F153" s="54">
        <v>152.02000000000001</v>
      </c>
      <c r="G153" s="75">
        <f t="shared" si="21"/>
        <v>10033.320000000002</v>
      </c>
      <c r="H153" s="75">
        <f t="shared" si="22"/>
        <v>190.02500000000001</v>
      </c>
      <c r="I153" s="75">
        <f t="shared" si="23"/>
        <v>12541.65</v>
      </c>
    </row>
    <row r="154" spans="1:9" ht="26.25">
      <c r="A154" s="84" t="s">
        <v>387</v>
      </c>
      <c r="B154" s="54" t="s">
        <v>388</v>
      </c>
      <c r="C154" s="55" t="s">
        <v>389</v>
      </c>
      <c r="D154" s="54" t="s">
        <v>29</v>
      </c>
      <c r="E154" s="57">
        <v>8</v>
      </c>
      <c r="F154" s="54">
        <v>80.37</v>
      </c>
      <c r="G154" s="75">
        <f t="shared" si="21"/>
        <v>642.96</v>
      </c>
      <c r="H154" s="75">
        <f t="shared" si="22"/>
        <v>100.46250000000001</v>
      </c>
      <c r="I154" s="75">
        <f t="shared" si="23"/>
        <v>803.7</v>
      </c>
    </row>
    <row r="155" spans="1:9">
      <c r="A155" s="84" t="s">
        <v>390</v>
      </c>
      <c r="B155" s="54" t="s">
        <v>391</v>
      </c>
      <c r="C155" s="55" t="s">
        <v>392</v>
      </c>
      <c r="D155" s="54" t="s">
        <v>29</v>
      </c>
      <c r="E155" s="57">
        <v>8</v>
      </c>
      <c r="F155" s="54">
        <v>80.75</v>
      </c>
      <c r="G155" s="75">
        <f t="shared" si="21"/>
        <v>646</v>
      </c>
      <c r="H155" s="75">
        <f t="shared" si="22"/>
        <v>100.9375</v>
      </c>
      <c r="I155" s="75">
        <f t="shared" si="23"/>
        <v>807.5</v>
      </c>
    </row>
    <row r="156" spans="1:9" ht="15.75" customHeight="1">
      <c r="A156" s="90" t="s">
        <v>412</v>
      </c>
      <c r="B156" s="131"/>
      <c r="C156" s="131"/>
      <c r="D156" s="131"/>
      <c r="E156" s="131"/>
      <c r="F156" s="131"/>
      <c r="G156" s="76"/>
      <c r="H156" s="76"/>
      <c r="I156" s="77">
        <f>SUM(I127:I155)</f>
        <v>47363.060000000005</v>
      </c>
    </row>
    <row r="157" spans="1:9" ht="15.75">
      <c r="A157" s="136" t="s">
        <v>411</v>
      </c>
      <c r="B157" s="136"/>
      <c r="C157" s="136"/>
      <c r="D157" s="136"/>
      <c r="E157" s="136"/>
      <c r="F157" s="136"/>
      <c r="G157" s="85">
        <f>SUM(G17:G155)</f>
        <v>442313.36689999973</v>
      </c>
      <c r="H157" s="85" t="s">
        <v>17</v>
      </c>
      <c r="I157" s="85">
        <f>I156+I118+I107+I93+I64+I53+I45+I36+I20+I125+I28</f>
        <v>552891.84</v>
      </c>
    </row>
    <row r="158" spans="1:9">
      <c r="A158" s="58"/>
      <c r="B158" s="59"/>
      <c r="C158" s="60"/>
      <c r="D158" s="59"/>
      <c r="E158" s="61"/>
      <c r="F158" s="59"/>
      <c r="G158" s="62"/>
      <c r="H158" s="62"/>
      <c r="I158" s="62"/>
    </row>
    <row r="159" spans="1:9">
      <c r="A159" s="58"/>
      <c r="B159" s="59"/>
      <c r="C159" s="60"/>
      <c r="D159" s="59"/>
      <c r="E159" s="61" t="s">
        <v>393</v>
      </c>
      <c r="F159" s="59"/>
      <c r="G159" s="62"/>
      <c r="H159" s="62"/>
      <c r="I159" s="62"/>
    </row>
    <row r="160" spans="1:9">
      <c r="A160" s="58"/>
      <c r="B160" s="59"/>
      <c r="C160" s="60"/>
      <c r="D160" s="59"/>
      <c r="E160" s="61"/>
      <c r="F160" s="59"/>
      <c r="G160" s="62"/>
      <c r="H160" s="62"/>
      <c r="I160" s="62"/>
    </row>
    <row r="161" spans="1:9">
      <c r="A161" s="58"/>
      <c r="B161" s="59"/>
      <c r="C161" s="60"/>
      <c r="D161" s="59"/>
      <c r="E161" s="61"/>
      <c r="F161" s="59"/>
      <c r="G161" s="62"/>
      <c r="H161" s="62"/>
      <c r="I161" s="62"/>
    </row>
    <row r="162" spans="1:9">
      <c r="A162" s="58"/>
      <c r="B162" s="59"/>
      <c r="C162" s="60"/>
      <c r="D162" s="59"/>
      <c r="E162" s="61"/>
      <c r="F162" s="59"/>
      <c r="G162" s="62"/>
      <c r="H162" s="62"/>
      <c r="I162" s="62"/>
    </row>
    <row r="163" spans="1:9">
      <c r="A163" s="58"/>
      <c r="B163" s="59"/>
      <c r="C163" s="60"/>
      <c r="D163" s="59"/>
      <c r="E163" s="61"/>
      <c r="F163" s="59"/>
      <c r="G163" s="62"/>
      <c r="H163" s="62"/>
      <c r="I163" s="62"/>
    </row>
    <row r="164" spans="1:9">
      <c r="A164" s="137"/>
      <c r="B164" s="137"/>
      <c r="C164" s="5"/>
      <c r="D164" s="1"/>
      <c r="E164" s="4"/>
      <c r="F164" s="4"/>
      <c r="G164" s="4"/>
      <c r="H164" s="4"/>
    </row>
    <row r="165" spans="1:9">
      <c r="A165" s="137"/>
      <c r="B165" s="137"/>
      <c r="C165" s="5"/>
      <c r="D165" s="1"/>
      <c r="E165" s="4"/>
      <c r="F165" s="4"/>
      <c r="G165" s="4"/>
      <c r="H165" s="4"/>
    </row>
    <row r="166" spans="1:9">
      <c r="A166" s="137"/>
      <c r="B166" s="137"/>
      <c r="C166" s="5"/>
      <c r="D166" s="4"/>
      <c r="E166" s="4"/>
      <c r="F166" s="4"/>
      <c r="G166" s="4"/>
      <c r="H166" s="4"/>
    </row>
    <row r="167" spans="1:9">
      <c r="A167" s="4"/>
      <c r="B167" s="4"/>
      <c r="C167" s="4"/>
      <c r="D167" s="4"/>
      <c r="E167" s="4"/>
      <c r="F167" s="4"/>
      <c r="G167" s="4"/>
      <c r="H167" s="4"/>
    </row>
    <row r="168" spans="1:9">
      <c r="A168" s="4"/>
      <c r="B168" s="4"/>
      <c r="C168" s="4"/>
      <c r="D168" s="4"/>
      <c r="E168" s="4"/>
      <c r="F168" s="4"/>
      <c r="G168" s="4"/>
      <c r="H168" s="4"/>
    </row>
    <row r="169" spans="1:9">
      <c r="A169" s="4"/>
      <c r="B169" s="4"/>
      <c r="C169" s="4"/>
      <c r="D169" s="4"/>
      <c r="E169" s="4"/>
      <c r="F169" s="4"/>
      <c r="G169" s="4"/>
      <c r="H169" s="4"/>
    </row>
    <row r="170" spans="1:9">
      <c r="A170" s="4"/>
      <c r="B170" s="4"/>
      <c r="C170" s="4"/>
      <c r="D170" s="4"/>
      <c r="E170" s="4"/>
      <c r="F170" s="4"/>
      <c r="G170" s="65"/>
      <c r="H170" s="65"/>
      <c r="I170" s="65"/>
    </row>
    <row r="171" spans="1:9">
      <c r="A171" s="4"/>
      <c r="B171" s="4"/>
      <c r="C171" s="4"/>
      <c r="D171" s="4"/>
      <c r="E171" s="4"/>
      <c r="F171" s="4"/>
      <c r="G171" s="4"/>
      <c r="H171" s="4"/>
    </row>
    <row r="172" spans="1:9">
      <c r="A172" s="4"/>
      <c r="B172" s="4"/>
      <c r="C172" s="4"/>
      <c r="D172" s="4"/>
      <c r="E172" s="4"/>
      <c r="F172" s="4"/>
      <c r="G172" s="4"/>
      <c r="H172" s="4"/>
    </row>
    <row r="173" spans="1:9">
      <c r="A173" s="4"/>
      <c r="B173" s="4"/>
      <c r="C173" s="4"/>
      <c r="D173" s="4"/>
      <c r="E173" s="4"/>
      <c r="F173" s="4"/>
      <c r="G173" s="4"/>
      <c r="H173" s="4"/>
    </row>
    <row r="174" spans="1:9">
      <c r="A174" s="4"/>
      <c r="B174" s="4"/>
      <c r="C174" s="4"/>
      <c r="D174" s="4"/>
      <c r="E174" s="4"/>
      <c r="F174" s="4"/>
      <c r="G174" s="4"/>
      <c r="H174" s="4"/>
    </row>
    <row r="175" spans="1:9">
      <c r="A175" s="4"/>
      <c r="B175" s="4"/>
      <c r="C175" s="4"/>
      <c r="D175" s="4"/>
      <c r="E175" s="4"/>
      <c r="F175" s="4"/>
      <c r="G175" s="4"/>
      <c r="H175" s="4"/>
    </row>
    <row r="176" spans="1:9">
      <c r="A176" s="4"/>
      <c r="B176" s="4"/>
      <c r="C176" s="4"/>
      <c r="D176" s="4"/>
      <c r="E176" s="4"/>
      <c r="F176" s="4"/>
      <c r="G176" s="4"/>
      <c r="H176" s="4"/>
    </row>
    <row r="177" spans="1:8">
      <c r="A177" s="4"/>
      <c r="B177" s="4"/>
      <c r="C177" s="4"/>
      <c r="D177" s="4"/>
      <c r="E177" s="4"/>
      <c r="F177" s="4"/>
      <c r="G177" s="4"/>
      <c r="H177" s="4"/>
    </row>
    <row r="178" spans="1:8">
      <c r="A178" s="4"/>
      <c r="B178" s="66"/>
      <c r="C178" s="67"/>
      <c r="D178" s="68"/>
      <c r="E178" s="69"/>
      <c r="F178" s="70"/>
      <c r="G178" s="4"/>
      <c r="H178" s="4"/>
    </row>
    <row r="179" spans="1:8">
      <c r="A179" s="4"/>
      <c r="B179" s="66"/>
      <c r="C179" s="67"/>
      <c r="D179" s="68"/>
      <c r="E179" s="69"/>
      <c r="F179" s="70"/>
      <c r="G179" s="4"/>
      <c r="H179" s="4"/>
    </row>
    <row r="180" spans="1:8">
      <c r="A180" s="4"/>
      <c r="B180" s="66"/>
      <c r="C180" s="67"/>
      <c r="D180" s="68"/>
      <c r="E180" s="69"/>
      <c r="F180" s="70"/>
      <c r="G180" s="4"/>
      <c r="H180" s="4"/>
    </row>
    <row r="181" spans="1:8">
      <c r="A181" s="4"/>
      <c r="B181" s="66"/>
      <c r="C181" s="67"/>
      <c r="D181" s="68"/>
      <c r="E181" s="69"/>
      <c r="F181" s="70"/>
      <c r="G181" s="4"/>
      <c r="H181" s="4"/>
    </row>
    <row r="182" spans="1:8">
      <c r="A182" s="4"/>
      <c r="B182" s="66"/>
      <c r="C182" s="67"/>
      <c r="D182" s="68"/>
      <c r="E182" s="69"/>
      <c r="F182" s="70"/>
      <c r="G182" s="4"/>
      <c r="H182" s="4"/>
    </row>
    <row r="183" spans="1:8">
      <c r="A183" s="4"/>
      <c r="B183" s="4"/>
      <c r="C183" s="4"/>
      <c r="D183" s="4"/>
      <c r="E183" s="4"/>
      <c r="F183" s="4"/>
      <c r="G183" s="4"/>
      <c r="H183" s="4"/>
    </row>
    <row r="184" spans="1:8">
      <c r="A184" s="4"/>
      <c r="B184" s="4"/>
      <c r="C184" s="4"/>
      <c r="D184" s="4"/>
      <c r="E184" s="4"/>
      <c r="F184" s="4"/>
      <c r="G184" s="4"/>
      <c r="H184" s="4"/>
    </row>
    <row r="185" spans="1:8">
      <c r="A185" s="4"/>
      <c r="B185" s="4"/>
      <c r="C185" s="4"/>
      <c r="D185" s="4"/>
      <c r="E185" s="4"/>
      <c r="F185" s="4"/>
      <c r="G185" s="4"/>
      <c r="H185" s="4"/>
    </row>
    <row r="186" spans="1:8">
      <c r="A186" s="4"/>
      <c r="B186" s="4"/>
      <c r="C186" s="4"/>
      <c r="D186" s="4"/>
      <c r="E186" s="4"/>
      <c r="F186" s="4"/>
      <c r="G186" s="4"/>
      <c r="H186" s="4"/>
    </row>
  </sheetData>
  <mergeCells count="41">
    <mergeCell ref="F14:G14"/>
    <mergeCell ref="A157:F157"/>
    <mergeCell ref="A166:B166"/>
    <mergeCell ref="A164:B164"/>
    <mergeCell ref="A165:B165"/>
    <mergeCell ref="B28:G28"/>
    <mergeCell ref="B36:G36"/>
    <mergeCell ref="B45:G45"/>
    <mergeCell ref="B53:G53"/>
    <mergeCell ref="A9:E10"/>
    <mergeCell ref="B13:B15"/>
    <mergeCell ref="A156:F156"/>
    <mergeCell ref="F10:G10"/>
    <mergeCell ref="B64:G64"/>
    <mergeCell ref="A93:F93"/>
    <mergeCell ref="A118:F118"/>
    <mergeCell ref="A107:F107"/>
    <mergeCell ref="A12:I12"/>
    <mergeCell ref="H13:I13"/>
    <mergeCell ref="H14:I14"/>
    <mergeCell ref="E13:E15"/>
    <mergeCell ref="D13:D15"/>
    <mergeCell ref="C13:C15"/>
    <mergeCell ref="A13:A15"/>
    <mergeCell ref="F13:G13"/>
    <mergeCell ref="F7:G7"/>
    <mergeCell ref="B20:G20"/>
    <mergeCell ref="A1:I3"/>
    <mergeCell ref="F9:G9"/>
    <mergeCell ref="F8:G8"/>
    <mergeCell ref="F11:G11"/>
    <mergeCell ref="A6:E6"/>
    <mergeCell ref="I4:I5"/>
    <mergeCell ref="A4:E5"/>
    <mergeCell ref="F4:H4"/>
    <mergeCell ref="F5:G5"/>
    <mergeCell ref="I6:I11"/>
    <mergeCell ref="F6:G6"/>
    <mergeCell ref="A7:E7"/>
    <mergeCell ref="A8:E8"/>
    <mergeCell ref="A11:E11"/>
  </mergeCells>
  <phoneticPr fontId="0" type="noConversion"/>
  <dataValidations disablePrompts="1" count="1">
    <dataValidation type="list" allowBlank="1" showInputMessage="1" showErrorMessage="1" sqref="F6:G11">
      <formula1>"COPASA,DEER-MG,DNIT,SETOP_Central,SETOP_Jequitinhonha,SETOP_Leste,SETOP_Norte,SETOP_Sul,SETOP_Triângulo,SINAPI,SUDECAP"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72" fitToHeight="0" orientation="landscape" r:id="rId1"/>
  <headerFooter differentFirst="1" alignWithMargins="0">
    <oddFooter>&amp;RPágina &amp;P de &amp;N</oddFooter>
    <firstFooter>&amp;RPágina &amp;P de &amp;N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 BDMG</vt:lpstr>
      <vt:lpstr>'Planilha Orçamentária BDMG'!Area_de_impressao</vt:lpstr>
      <vt:lpstr>'Planilha Orçamentária BDMG'!Titulos_de_impressao</vt:lpstr>
    </vt:vector>
  </TitlesOfParts>
  <Company>BDMG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Deiwid Breno Goncalves da Silva</dc:creator>
  <cp:lastModifiedBy>Licitacao</cp:lastModifiedBy>
  <cp:lastPrinted>2018-02-23T12:56:15Z</cp:lastPrinted>
  <dcterms:created xsi:type="dcterms:W3CDTF">2002-03-27T12:24:52Z</dcterms:created>
  <dcterms:modified xsi:type="dcterms:W3CDTF">2018-04-23T12:55:53Z</dcterms:modified>
</cp:coreProperties>
</file>