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45"/>
  </bookViews>
  <sheets>
    <sheet name="8 meses" sheetId="1" r:id="rId1"/>
  </sheets>
  <externalReferences>
    <externalReference r:id="rId2"/>
  </externalReferences>
  <definedNames>
    <definedName name="_xlnm.Print_Area" localSheetId="0">'8 meses'!$A$1:$V$41</definedName>
    <definedName name="_xlnm.Print_Titles" localSheetId="0">'8 meses'!$A:$D</definedName>
  </definedNames>
  <calcPr calcId="125725"/>
</workbook>
</file>

<file path=xl/calcChain.xml><?xml version="1.0" encoding="utf-8"?>
<calcChain xmlns="http://schemas.openxmlformats.org/spreadsheetml/2006/main">
  <c r="C29" i="1"/>
  <c r="W17"/>
  <c r="W18"/>
  <c r="W19"/>
  <c r="W20"/>
  <c r="W21"/>
  <c r="W22"/>
  <c r="W23"/>
  <c r="W24"/>
  <c r="W25"/>
  <c r="W26"/>
  <c r="W16"/>
  <c r="C25"/>
  <c r="C24"/>
  <c r="C23"/>
  <c r="C22"/>
  <c r="C21"/>
  <c r="C20"/>
  <c r="C19"/>
  <c r="C18"/>
  <c r="C17"/>
  <c r="E17" s="1"/>
  <c r="C16"/>
  <c r="B26"/>
  <c r="B25"/>
  <c r="B24"/>
  <c r="B23"/>
  <c r="B22"/>
  <c r="B21"/>
  <c r="B20"/>
  <c r="B19"/>
  <c r="B18"/>
  <c r="B17"/>
  <c r="B16"/>
  <c r="C26" l="1"/>
  <c r="C28" l="1"/>
  <c r="D20" s="1"/>
  <c r="D23" l="1"/>
  <c r="D24"/>
  <c r="D25"/>
  <c r="D22"/>
  <c r="D19"/>
  <c r="D21"/>
  <c r="D17"/>
  <c r="D16"/>
  <c r="D26"/>
  <c r="D18"/>
  <c r="D28" l="1"/>
  <c r="R16"/>
  <c r="E16"/>
  <c r="Q16" s="1"/>
  <c r="G17"/>
  <c r="I17"/>
  <c r="K17"/>
  <c r="S23"/>
  <c r="S24"/>
  <c r="S25"/>
  <c r="S18"/>
  <c r="S20"/>
  <c r="S22"/>
  <c r="S17"/>
  <c r="S21"/>
  <c r="S26"/>
  <c r="S19"/>
  <c r="S28" l="1"/>
  <c r="T28" s="1"/>
  <c r="T29" s="1"/>
  <c r="U18"/>
  <c r="U24"/>
  <c r="U19"/>
  <c r="U21"/>
  <c r="U26"/>
  <c r="U25"/>
  <c r="U20"/>
  <c r="U23"/>
  <c r="U22"/>
  <c r="U17"/>
  <c r="U28" l="1"/>
  <c r="V28" s="1"/>
  <c r="V29" s="1"/>
  <c r="E22"/>
  <c r="E26"/>
  <c r="E20"/>
  <c r="E25"/>
  <c r="E19"/>
  <c r="E21"/>
  <c r="E24"/>
  <c r="E23"/>
  <c r="E18"/>
  <c r="E28" l="1"/>
  <c r="F28" l="1"/>
  <c r="E29"/>
  <c r="F29" l="1"/>
  <c r="G26"/>
  <c r="G21"/>
  <c r="G19"/>
  <c r="G20"/>
  <c r="G25"/>
  <c r="G23"/>
  <c r="G22"/>
  <c r="G24"/>
  <c r="G18"/>
  <c r="G28" l="1"/>
  <c r="H28" l="1"/>
  <c r="G29"/>
  <c r="H29" l="1"/>
  <c r="I22"/>
  <c r="I23"/>
  <c r="I24"/>
  <c r="I26"/>
  <c r="I21"/>
  <c r="I19"/>
  <c r="I20"/>
  <c r="I25"/>
  <c r="I18"/>
  <c r="I28" l="1"/>
  <c r="I29" s="1"/>
  <c r="J28" l="1"/>
  <c r="J29" s="1"/>
  <c r="K20"/>
  <c r="K23"/>
  <c r="K26"/>
  <c r="K21"/>
  <c r="K25"/>
  <c r="K19"/>
  <c r="K24"/>
  <c r="K22"/>
  <c r="K18"/>
  <c r="K28" l="1"/>
  <c r="L28" s="1"/>
  <c r="L29" s="1"/>
  <c r="M20"/>
  <c r="M22"/>
  <c r="M21"/>
  <c r="M18"/>
  <c r="M25"/>
  <c r="M24"/>
  <c r="M23"/>
  <c r="M26"/>
  <c r="M19"/>
  <c r="M17"/>
  <c r="K29" l="1"/>
  <c r="M28"/>
  <c r="M29" l="1"/>
  <c r="N28"/>
  <c r="N29" s="1"/>
  <c r="R24"/>
  <c r="R17"/>
  <c r="O18"/>
  <c r="R18"/>
  <c r="R23"/>
  <c r="O23"/>
  <c r="Q23" s="1"/>
  <c r="O21"/>
  <c r="Q21" s="1"/>
  <c r="R21"/>
  <c r="R22"/>
  <c r="R19"/>
  <c r="O19"/>
  <c r="Q19" s="1"/>
  <c r="R26"/>
  <c r="O22"/>
  <c r="Q22" s="1"/>
  <c r="O24"/>
  <c r="Q24" s="1"/>
  <c r="R20"/>
  <c r="O20"/>
  <c r="Q20" s="1"/>
  <c r="O17"/>
  <c r="Q17" s="1"/>
  <c r="O26"/>
  <c r="Q26" s="1"/>
  <c r="O25"/>
  <c r="Q25" s="1"/>
  <c r="R25"/>
  <c r="O28" l="1"/>
  <c r="P28" s="1"/>
  <c r="Q28"/>
  <c r="Q18"/>
  <c r="O29" l="1"/>
  <c r="S29" s="1"/>
  <c r="U29" s="1"/>
  <c r="P29"/>
  <c r="R28"/>
</calcChain>
</file>

<file path=xl/sharedStrings.xml><?xml version="1.0" encoding="utf-8"?>
<sst xmlns="http://schemas.openxmlformats.org/spreadsheetml/2006/main" count="32" uniqueCount="23">
  <si>
    <t>1º MÊS</t>
  </si>
  <si>
    <t>2º MÊS</t>
  </si>
  <si>
    <t>3º MÊS</t>
  </si>
  <si>
    <t>4º MÊS</t>
  </si>
  <si>
    <t>5º MÊS</t>
  </si>
  <si>
    <t>6º MÊS</t>
  </si>
  <si>
    <t>%</t>
  </si>
  <si>
    <t>DESCRIÇÃO</t>
  </si>
  <si>
    <t>TOTAL GERAL</t>
  </si>
  <si>
    <t>TOTAIS ACUMULADOS</t>
  </si>
  <si>
    <t>Item</t>
  </si>
  <si>
    <t>Peso %</t>
  </si>
  <si>
    <t>VALOR DOS SERVIÇOS</t>
  </si>
  <si>
    <t>TOTAIS</t>
  </si>
  <si>
    <t>ANEXO II - CRONOGRAMA FÍSICO-FINANCEIRO</t>
  </si>
  <si>
    <t>MUNICÍPIO: PAINS - MG</t>
  </si>
  <si>
    <t>PROJETO: CENTRO DE CONVIVÊNCIA DO IDOSO</t>
  </si>
  <si>
    <t>Data de início da obra: 16/04/2018</t>
  </si>
  <si>
    <t>PAINS, 16 DE FEVEREIRO DE 2018</t>
  </si>
  <si>
    <t>ROSELI FERNANDA BORGES       CAU Nº A41.263-5</t>
  </si>
  <si>
    <t>Prefeito MARCO AURÉLIO RABELO GOMES</t>
  </si>
  <si>
    <t>7º MÊS</t>
  </si>
  <si>
    <t>8º MÊS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</si>
</sst>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$ &quot;#,##0.00_);[Red]\(&quot;R$ &quot;#,##0.00\)"/>
    <numFmt numFmtId="166" formatCode="_(&quot;R$ &quot;* #,##0.00_);_(&quot;R$ &quot;* \(#,##0.00\);_(&quot;R$ &quot;* &quot;-&quot;??_);_(@_)"/>
  </numFmts>
  <fonts count="5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9" fontId="0" fillId="0" borderId="0" xfId="0" applyNumberFormat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3" applyFont="1" applyBorder="1"/>
    <xf numFmtId="10" fontId="2" fillId="0" borderId="1" xfId="2" applyNumberFormat="1" applyFont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49" fontId="0" fillId="0" borderId="1" xfId="0" applyNumberFormat="1" applyBorder="1"/>
    <xf numFmtId="9" fontId="2" fillId="0" borderId="1" xfId="2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2" borderId="1" xfId="3" applyNumberFormat="1" applyFont="1" applyFill="1" applyBorder="1"/>
    <xf numFmtId="9" fontId="0" fillId="2" borderId="1" xfId="3" applyNumberFormat="1" applyFont="1" applyFill="1" applyBorder="1"/>
    <xf numFmtId="10" fontId="0" fillId="2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/>
    <xf numFmtId="9" fontId="0" fillId="2" borderId="1" xfId="0" applyNumberFormat="1" applyFill="1" applyBorder="1"/>
    <xf numFmtId="9" fontId="0" fillId="2" borderId="1" xfId="2" applyFont="1" applyFill="1" applyBorder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0" borderId="1" xfId="3" applyFont="1" applyBorder="1" applyAlignment="1">
      <alignment horizontal="center"/>
    </xf>
    <xf numFmtId="164" fontId="2" fillId="2" borderId="1" xfId="3" applyNumberFormat="1" applyFont="1" applyFill="1" applyBorder="1" applyAlignment="1">
      <alignment horizontal="center"/>
    </xf>
    <xf numFmtId="166" fontId="2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Separador de milhares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ITA~1/AppData/Local/Temp/Rar$DIa0.167/Anexo%20I%20-%20Planilha%20Orcamentaria%20-%20Modelo%20BDMG%20centro%20de%20convivencia%20do%20idos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Orçamentária BDMG"/>
    </sheetNames>
    <sheetDataSet>
      <sheetData sheetId="0">
        <row r="16">
          <cell r="C16" t="str">
            <v>SERVIÇOS PRELIMINARES</v>
          </cell>
        </row>
        <row r="20">
          <cell r="I20">
            <v>2245.6400000000003</v>
          </cell>
        </row>
        <row r="21">
          <cell r="C21" t="str">
            <v>ALVENARIAS E PAINÉIS</v>
          </cell>
        </row>
        <row r="28">
          <cell r="I28">
            <v>15753.2</v>
          </cell>
        </row>
        <row r="29">
          <cell r="C29" t="str">
            <v>ESQUADRIAS</v>
          </cell>
        </row>
        <row r="36">
          <cell r="I36">
            <v>41945.93</v>
          </cell>
        </row>
        <row r="37">
          <cell r="C37" t="str">
            <v>REVESTIMENTOS DE PAREDES E TETO</v>
          </cell>
        </row>
        <row r="45">
          <cell r="I45">
            <v>147627.44</v>
          </cell>
        </row>
        <row r="46">
          <cell r="C46" t="str">
            <v>PAVIMENTAÇÃO</v>
          </cell>
        </row>
        <row r="53">
          <cell r="I53">
            <v>92553.890000000014</v>
          </cell>
        </row>
        <row r="54">
          <cell r="C54" t="str">
            <v>COBERTURA</v>
          </cell>
        </row>
        <row r="64">
          <cell r="I64">
            <v>142959.45000000001</v>
          </cell>
        </row>
        <row r="65">
          <cell r="C65" t="str">
            <v>INSTALAÇÃO HIDRO-SANITÁRIA</v>
          </cell>
        </row>
        <row r="93">
          <cell r="I93">
            <v>22937.010000000002</v>
          </cell>
        </row>
        <row r="94">
          <cell r="C94" t="str">
            <v>LOUÇAS E METAIS</v>
          </cell>
        </row>
        <row r="107">
          <cell r="I107">
            <v>14568.59</v>
          </cell>
        </row>
        <row r="108">
          <cell r="C108" t="str">
            <v>COMPLEMENTOS</v>
          </cell>
        </row>
        <row r="118">
          <cell r="I118">
            <v>22148.99</v>
          </cell>
        </row>
        <row r="119">
          <cell r="C119" t="str">
            <v>COMBATE A INCENDIO</v>
          </cell>
        </row>
        <row r="125">
          <cell r="I125">
            <v>2788.64</v>
          </cell>
        </row>
        <row r="126">
          <cell r="C126" t="str">
            <v>INSTALAÇÕES ELÉTRICAS</v>
          </cell>
        </row>
        <row r="156">
          <cell r="I156">
            <v>47363.060000000005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5"/>
  <sheetViews>
    <sheetView tabSelected="1" zoomScale="80" workbookViewId="0">
      <selection activeCell="C32" sqref="C32"/>
    </sheetView>
  </sheetViews>
  <sheetFormatPr defaultRowHeight="12.75"/>
  <cols>
    <col min="1" max="1" width="7.140625" style="8" customWidth="1"/>
    <col min="2" max="2" width="35.42578125" customWidth="1"/>
    <col min="3" max="3" width="16.7109375" style="34" customWidth="1"/>
    <col min="4" max="4" width="7.85546875" customWidth="1"/>
    <col min="5" max="5" width="15.7109375" customWidth="1"/>
    <col min="6" max="6" width="7.85546875" customWidth="1"/>
    <col min="7" max="7" width="15.7109375" customWidth="1"/>
    <col min="8" max="8" width="7.85546875" customWidth="1"/>
    <col min="9" max="9" width="15.7109375" customWidth="1"/>
    <col min="10" max="10" width="7.85546875" customWidth="1"/>
    <col min="11" max="11" width="15.7109375" customWidth="1"/>
    <col min="12" max="12" width="7.85546875" customWidth="1"/>
    <col min="13" max="13" width="15.7109375" customWidth="1"/>
    <col min="14" max="14" width="7.85546875" customWidth="1"/>
    <col min="15" max="15" width="15.7109375" customWidth="1"/>
    <col min="16" max="16" width="7.85546875" style="6" customWidth="1"/>
    <col min="17" max="17" width="15.7109375" style="6" hidden="1" customWidth="1"/>
    <col min="18" max="18" width="8.85546875" hidden="1" customWidth="1"/>
    <col min="19" max="19" width="15.7109375" customWidth="1"/>
    <col min="20" max="20" width="7.85546875" customWidth="1"/>
    <col min="21" max="21" width="15.85546875" customWidth="1"/>
    <col min="22" max="22" width="7.85546875" customWidth="1"/>
    <col min="23" max="23" width="13.85546875" customWidth="1"/>
  </cols>
  <sheetData>
    <row r="1" spans="1:23">
      <c r="B1" s="31"/>
      <c r="C1" s="2"/>
      <c r="D1" s="31"/>
      <c r="E1" s="31" t="s">
        <v>14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 t="s">
        <v>14</v>
      </c>
    </row>
    <row r="2" spans="1:23">
      <c r="B2" s="31"/>
      <c r="C2" s="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3">
      <c r="B3" s="2"/>
      <c r="C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"/>
      <c r="Q3" s="5"/>
    </row>
    <row r="4" spans="1:23">
      <c r="B4" s="2"/>
      <c r="C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"/>
      <c r="Q4" s="5"/>
    </row>
    <row r="5" spans="1:23">
      <c r="B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5"/>
    </row>
    <row r="6" spans="1:23">
      <c r="B6" s="1" t="s">
        <v>15</v>
      </c>
    </row>
    <row r="7" spans="1:23">
      <c r="B7" s="1"/>
    </row>
    <row r="8" spans="1:23">
      <c r="B8" s="1"/>
    </row>
    <row r="9" spans="1:23">
      <c r="B9" s="31" t="s">
        <v>16</v>
      </c>
      <c r="C9" s="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9"/>
      <c r="Q9" s="7"/>
      <c r="R9" s="1"/>
      <c r="S9" s="1"/>
      <c r="T9" s="1"/>
      <c r="U9" s="1"/>
      <c r="V9" s="1"/>
    </row>
    <row r="10" spans="1:23">
      <c r="B10" s="3"/>
      <c r="C10" s="5"/>
      <c r="D10" s="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9"/>
      <c r="Q10" s="7"/>
      <c r="R10" s="1"/>
      <c r="S10" s="1"/>
      <c r="T10" s="1"/>
      <c r="U10" s="1"/>
      <c r="V10" s="1"/>
    </row>
    <row r="11" spans="1:23">
      <c r="B11" s="3"/>
      <c r="C11" s="5"/>
      <c r="D11" s="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9"/>
      <c r="Q11" s="7"/>
      <c r="R11" s="1"/>
      <c r="S11" s="1"/>
      <c r="T11" s="1"/>
      <c r="U11" s="1"/>
      <c r="V11" s="1"/>
    </row>
    <row r="12" spans="1:23">
      <c r="B12" s="1" t="s">
        <v>17</v>
      </c>
    </row>
    <row r="13" spans="1:23">
      <c r="B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R13" s="6"/>
    </row>
    <row r="14" spans="1:23">
      <c r="A14" s="39" t="s">
        <v>10</v>
      </c>
      <c r="B14" s="41" t="s">
        <v>7</v>
      </c>
      <c r="C14" s="44" t="s">
        <v>12</v>
      </c>
      <c r="D14" s="44"/>
      <c r="E14" s="40" t="s">
        <v>0</v>
      </c>
      <c r="F14" s="40"/>
      <c r="G14" s="40" t="s">
        <v>1</v>
      </c>
      <c r="H14" s="40"/>
      <c r="I14" s="40" t="s">
        <v>2</v>
      </c>
      <c r="J14" s="40"/>
      <c r="K14" s="40" t="s">
        <v>3</v>
      </c>
      <c r="L14" s="40"/>
      <c r="M14" s="40" t="s">
        <v>4</v>
      </c>
      <c r="N14" s="40"/>
      <c r="O14" s="40" t="s">
        <v>5</v>
      </c>
      <c r="P14" s="40"/>
      <c r="Q14" s="44" t="s">
        <v>8</v>
      </c>
      <c r="R14" s="44"/>
      <c r="S14" s="40" t="s">
        <v>21</v>
      </c>
      <c r="T14" s="40"/>
      <c r="U14" s="40" t="s">
        <v>22</v>
      </c>
      <c r="V14" s="40"/>
    </row>
    <row r="15" spans="1:23">
      <c r="A15" s="39"/>
      <c r="B15" s="41"/>
      <c r="C15" s="35"/>
      <c r="D15" s="12" t="s">
        <v>11</v>
      </c>
      <c r="E15" s="13"/>
      <c r="F15" s="12" t="s">
        <v>6</v>
      </c>
      <c r="G15" s="13"/>
      <c r="H15" s="12" t="s">
        <v>6</v>
      </c>
      <c r="I15" s="13"/>
      <c r="J15" s="12" t="s">
        <v>6</v>
      </c>
      <c r="K15" s="13"/>
      <c r="L15" s="12" t="s">
        <v>6</v>
      </c>
      <c r="M15" s="13"/>
      <c r="N15" s="12" t="s">
        <v>6</v>
      </c>
      <c r="O15" s="13"/>
      <c r="P15" s="12" t="s">
        <v>6</v>
      </c>
      <c r="Q15" s="13">
        <v>1</v>
      </c>
      <c r="R15" s="12" t="s">
        <v>6</v>
      </c>
      <c r="S15" s="13"/>
      <c r="T15" s="12" t="s">
        <v>6</v>
      </c>
      <c r="U15" s="13"/>
      <c r="V15" s="12" t="s">
        <v>6</v>
      </c>
    </row>
    <row r="16" spans="1:23">
      <c r="A16" s="14">
        <v>1</v>
      </c>
      <c r="B16" s="15" t="str">
        <f>'[1]Planilha Orçamentária BDMG'!$C$16</f>
        <v>SERVIÇOS PRELIMINARES</v>
      </c>
      <c r="C16" s="38">
        <f>'[1]Planilha Orçamentária BDMG'!$I$20</f>
        <v>2245.6400000000003</v>
      </c>
      <c r="D16" s="17">
        <f t="shared" ref="D16:D26" si="0">C16/$C$28</f>
        <v>4.0616262305480941E-3</v>
      </c>
      <c r="E16" s="16">
        <f>F16*$C$16</f>
        <v>2245.6400000000003</v>
      </c>
      <c r="F16" s="18">
        <v>1</v>
      </c>
      <c r="G16" s="16"/>
      <c r="H16" s="18"/>
      <c r="I16" s="16"/>
      <c r="J16" s="18"/>
      <c r="K16" s="16"/>
      <c r="L16" s="18"/>
      <c r="M16" s="16"/>
      <c r="N16" s="18"/>
      <c r="O16" s="16"/>
      <c r="P16" s="18"/>
      <c r="Q16" s="16">
        <f>E16+G16+I16+K16+M16+O16</f>
        <v>2245.6400000000003</v>
      </c>
      <c r="R16" s="19">
        <f>F16+H16+J16+L16+N16+P16</f>
        <v>1</v>
      </c>
      <c r="S16" s="16"/>
      <c r="T16" s="18"/>
      <c r="U16" s="16"/>
      <c r="V16" s="18"/>
      <c r="W16" s="11">
        <f>F16+H16+J16+L16+N16+P16+T16+V16</f>
        <v>1</v>
      </c>
    </row>
    <row r="17" spans="1:23">
      <c r="A17" s="14">
        <v>2</v>
      </c>
      <c r="B17" s="15" t="str">
        <f>'[1]Planilha Orçamentária BDMG'!$C$21</f>
        <v>ALVENARIAS E PAINÉIS</v>
      </c>
      <c r="C17" s="38">
        <f>'[1]Planilha Orçamentária BDMG'!$I$28</f>
        <v>15753.2</v>
      </c>
      <c r="D17" s="17">
        <f t="shared" si="0"/>
        <v>2.8492372034284317E-2</v>
      </c>
      <c r="E17" s="16">
        <f>F17*$C$17</f>
        <v>1575.3200000000002</v>
      </c>
      <c r="F17" s="18">
        <v>0.1</v>
      </c>
      <c r="G17" s="16">
        <f>H17*$C$17</f>
        <v>3150.6400000000003</v>
      </c>
      <c r="H17" s="18">
        <v>0.2</v>
      </c>
      <c r="I17" s="16">
        <f>J17*$C$17</f>
        <v>2362.98</v>
      </c>
      <c r="J17" s="18">
        <v>0.15</v>
      </c>
      <c r="K17" s="16">
        <f>L17*$C$17</f>
        <v>2362.98</v>
      </c>
      <c r="L17" s="18">
        <v>0.15</v>
      </c>
      <c r="M17" s="16">
        <f>N17*$C$17</f>
        <v>1575.3200000000002</v>
      </c>
      <c r="N17" s="18">
        <v>0.1</v>
      </c>
      <c r="O17" s="16">
        <f>P17*$C$17</f>
        <v>1575.3200000000002</v>
      </c>
      <c r="P17" s="18">
        <v>0.1</v>
      </c>
      <c r="Q17" s="16">
        <f t="shared" ref="Q17:Q26" si="1">E17+G17+I17+K17+M17+O17</f>
        <v>12602.56</v>
      </c>
      <c r="R17" s="19">
        <f t="shared" ref="R17:R26" si="2">F17+H17+J17+L17+N17+P17</f>
        <v>0.8</v>
      </c>
      <c r="S17" s="16">
        <f>T17*$C$17</f>
        <v>1575.3200000000002</v>
      </c>
      <c r="T17" s="18">
        <v>0.1</v>
      </c>
      <c r="U17" s="16">
        <f>V17*$C$17</f>
        <v>1575.3200000000002</v>
      </c>
      <c r="V17" s="18">
        <v>0.1</v>
      </c>
      <c r="W17" s="11">
        <f t="shared" ref="W17:W26" si="3">F17+H17+J17+L17+N17+P17+T17+V17</f>
        <v>1</v>
      </c>
    </row>
    <row r="18" spans="1:23">
      <c r="A18" s="14">
        <v>3</v>
      </c>
      <c r="B18" s="15" t="str">
        <f>'[1]Planilha Orçamentária BDMG'!$C$29</f>
        <v>ESQUADRIAS</v>
      </c>
      <c r="C18" s="38">
        <f>'[1]Planilha Orçamentária BDMG'!$I$36</f>
        <v>41945.93</v>
      </c>
      <c r="D18" s="17">
        <f t="shared" si="0"/>
        <v>7.5866429860856677E-2</v>
      </c>
      <c r="E18" s="16">
        <f>F18*$C$18</f>
        <v>0</v>
      </c>
      <c r="F18" s="18"/>
      <c r="G18" s="16">
        <f>H18*$C$18</f>
        <v>0</v>
      </c>
      <c r="H18" s="18"/>
      <c r="I18" s="16">
        <f>J18*$C$18</f>
        <v>8389.1859999999997</v>
      </c>
      <c r="J18" s="18">
        <v>0.2</v>
      </c>
      <c r="K18" s="16">
        <f>L18*$C$18</f>
        <v>8389.1859999999997</v>
      </c>
      <c r="L18" s="18">
        <v>0.2</v>
      </c>
      <c r="M18" s="16">
        <f>N18*$C$18</f>
        <v>8389.1859999999997</v>
      </c>
      <c r="N18" s="18">
        <v>0.2</v>
      </c>
      <c r="O18" s="16">
        <f>P18*$C$18</f>
        <v>4194.5929999999998</v>
      </c>
      <c r="P18" s="18">
        <v>0.1</v>
      </c>
      <c r="Q18" s="16">
        <f t="shared" si="1"/>
        <v>29362.150999999998</v>
      </c>
      <c r="R18" s="19">
        <f t="shared" si="2"/>
        <v>0.70000000000000007</v>
      </c>
      <c r="S18" s="16">
        <f>T18*$C$18</f>
        <v>8389.1859999999997</v>
      </c>
      <c r="T18" s="18">
        <v>0.2</v>
      </c>
      <c r="U18" s="16">
        <f>V18*$C$18</f>
        <v>4194.5929999999998</v>
      </c>
      <c r="V18" s="18">
        <v>0.1</v>
      </c>
      <c r="W18" s="11">
        <f t="shared" si="3"/>
        <v>1.0000000000000002</v>
      </c>
    </row>
    <row r="19" spans="1:23">
      <c r="A19" s="14">
        <v>4</v>
      </c>
      <c r="B19" s="15" t="str">
        <f>'[1]Planilha Orçamentária BDMG'!$C$37</f>
        <v>REVESTIMENTOS DE PAREDES E TETO</v>
      </c>
      <c r="C19" s="38">
        <f>'[1]Planilha Orçamentária BDMG'!$I$45</f>
        <v>147627.44</v>
      </c>
      <c r="D19" s="17">
        <f t="shared" si="0"/>
        <v>0.26700961982003563</v>
      </c>
      <c r="E19" s="16">
        <f>F19*$C$19</f>
        <v>0</v>
      </c>
      <c r="F19" s="18"/>
      <c r="G19" s="16">
        <f>H19*$C$19</f>
        <v>14762.744000000001</v>
      </c>
      <c r="H19" s="18">
        <v>0.1</v>
      </c>
      <c r="I19" s="16">
        <f>J19*$C$19</f>
        <v>14762.744000000001</v>
      </c>
      <c r="J19" s="18">
        <v>0.1</v>
      </c>
      <c r="K19" s="16">
        <f>L19*$C$19</f>
        <v>14762.744000000001</v>
      </c>
      <c r="L19" s="18">
        <v>0.1</v>
      </c>
      <c r="M19" s="16">
        <f>N19*$C$19</f>
        <v>29525.488000000001</v>
      </c>
      <c r="N19" s="18">
        <v>0.2</v>
      </c>
      <c r="O19" s="16">
        <f>P19*$C$19</f>
        <v>29525.488000000001</v>
      </c>
      <c r="P19" s="18">
        <v>0.2</v>
      </c>
      <c r="Q19" s="16">
        <f t="shared" si="1"/>
        <v>103339.208</v>
      </c>
      <c r="R19" s="19">
        <f t="shared" si="2"/>
        <v>0.7</v>
      </c>
      <c r="S19" s="16">
        <f>T19*$C$19</f>
        <v>22144.115999999998</v>
      </c>
      <c r="T19" s="18">
        <v>0.15</v>
      </c>
      <c r="U19" s="16">
        <f>V19*$C$19</f>
        <v>22144.115999999998</v>
      </c>
      <c r="V19" s="18">
        <v>0.15</v>
      </c>
      <c r="W19" s="11">
        <f t="shared" si="3"/>
        <v>1</v>
      </c>
    </row>
    <row r="20" spans="1:23">
      <c r="A20" s="14">
        <v>5</v>
      </c>
      <c r="B20" s="15" t="str">
        <f>'[1]Planilha Orçamentária BDMG'!$C$46</f>
        <v>PAVIMENTAÇÃO</v>
      </c>
      <c r="C20" s="38">
        <f>'[1]Planilha Orçamentária BDMG'!$I$53</f>
        <v>92553.890000000014</v>
      </c>
      <c r="D20" s="17">
        <f t="shared" si="0"/>
        <v>0.16739963100196958</v>
      </c>
      <c r="E20" s="16">
        <f>F20*$C$20</f>
        <v>9255.389000000001</v>
      </c>
      <c r="F20" s="18">
        <v>0.1</v>
      </c>
      <c r="G20" s="16">
        <f>H20*$C$20</f>
        <v>9255.389000000001</v>
      </c>
      <c r="H20" s="18">
        <v>0.1</v>
      </c>
      <c r="I20" s="16">
        <f>J20*$C$20</f>
        <v>18510.778000000002</v>
      </c>
      <c r="J20" s="18">
        <v>0.2</v>
      </c>
      <c r="K20" s="16">
        <f>L20*$C$20</f>
        <v>13883.083500000002</v>
      </c>
      <c r="L20" s="18">
        <v>0.15</v>
      </c>
      <c r="M20" s="16">
        <f>N20*$C$20</f>
        <v>13883.083500000002</v>
      </c>
      <c r="N20" s="18">
        <v>0.15</v>
      </c>
      <c r="O20" s="16">
        <f>P20*$C$20</f>
        <v>9255.389000000001</v>
      </c>
      <c r="P20" s="18">
        <v>0.1</v>
      </c>
      <c r="Q20" s="16">
        <f t="shared" si="1"/>
        <v>74043.112000000008</v>
      </c>
      <c r="R20" s="19">
        <f t="shared" si="2"/>
        <v>0.8</v>
      </c>
      <c r="S20" s="16">
        <f>T20*$C$20</f>
        <v>9255.389000000001</v>
      </c>
      <c r="T20" s="18">
        <v>0.1</v>
      </c>
      <c r="U20" s="16">
        <f>V20*$C$20</f>
        <v>9255.389000000001</v>
      </c>
      <c r="V20" s="18">
        <v>0.1</v>
      </c>
      <c r="W20" s="11">
        <f t="shared" si="3"/>
        <v>1</v>
      </c>
    </row>
    <row r="21" spans="1:23">
      <c r="A21" s="14">
        <v>6</v>
      </c>
      <c r="B21" s="15" t="str">
        <f>'[1]Planilha Orçamentária BDMG'!$C$54</f>
        <v>COBERTURA</v>
      </c>
      <c r="C21" s="38">
        <f>'[1]Planilha Orçamentária BDMG'!$I$64</f>
        <v>142959.45000000001</v>
      </c>
      <c r="D21" s="17">
        <f t="shared" si="0"/>
        <v>0.25856675692663506</v>
      </c>
      <c r="E21" s="16">
        <f>F21*$C$21</f>
        <v>21443.9175</v>
      </c>
      <c r="F21" s="18">
        <v>0.15</v>
      </c>
      <c r="G21" s="16">
        <f>H21*$C$21</f>
        <v>21443.9175</v>
      </c>
      <c r="H21" s="18">
        <v>0.15</v>
      </c>
      <c r="I21" s="16">
        <f>J21*$C$21</f>
        <v>21443.9175</v>
      </c>
      <c r="J21" s="18">
        <v>0.15</v>
      </c>
      <c r="K21" s="16">
        <f>L21*$C$21</f>
        <v>14295.945000000002</v>
      </c>
      <c r="L21" s="18">
        <v>0.1</v>
      </c>
      <c r="M21" s="16">
        <f>N21*$C$21</f>
        <v>14295.945000000002</v>
      </c>
      <c r="N21" s="18">
        <v>0.1</v>
      </c>
      <c r="O21" s="16">
        <f>P21*$C$21</f>
        <v>21443.9175</v>
      </c>
      <c r="P21" s="18">
        <v>0.15</v>
      </c>
      <c r="Q21" s="16">
        <f t="shared" si="1"/>
        <v>114367.56000000001</v>
      </c>
      <c r="R21" s="19">
        <f t="shared" si="2"/>
        <v>0.79999999999999993</v>
      </c>
      <c r="S21" s="16">
        <f>T21*$C$21</f>
        <v>14295.945000000002</v>
      </c>
      <c r="T21" s="18">
        <v>0.1</v>
      </c>
      <c r="U21" s="16">
        <f>V21*$C$21</f>
        <v>14295.945000000002</v>
      </c>
      <c r="V21" s="18">
        <v>0.1</v>
      </c>
      <c r="W21" s="11">
        <f t="shared" si="3"/>
        <v>0.99999999999999989</v>
      </c>
    </row>
    <row r="22" spans="1:23">
      <c r="A22" s="14">
        <v>7</v>
      </c>
      <c r="B22" s="15" t="str">
        <f>'[1]Planilha Orçamentária BDMG'!$C$65</f>
        <v>INSTALAÇÃO HIDRO-SANITÁRIA</v>
      </c>
      <c r="C22" s="38">
        <f>'[1]Planilha Orçamentária BDMG'!$I$93</f>
        <v>22937.010000000002</v>
      </c>
      <c r="D22" s="17">
        <f t="shared" si="0"/>
        <v>4.148552816406189E-2</v>
      </c>
      <c r="E22" s="16">
        <f>F22*$C$22</f>
        <v>2293.7010000000005</v>
      </c>
      <c r="F22" s="18">
        <v>0.1</v>
      </c>
      <c r="G22" s="16">
        <f>H22*$C$22</f>
        <v>3440.5515</v>
      </c>
      <c r="H22" s="18">
        <v>0.15</v>
      </c>
      <c r="I22" s="16">
        <f>J22*$C$22</f>
        <v>3440.5515</v>
      </c>
      <c r="J22" s="18">
        <v>0.15</v>
      </c>
      <c r="K22" s="16">
        <f>L22*$C$22</f>
        <v>3440.5515</v>
      </c>
      <c r="L22" s="18">
        <v>0.15</v>
      </c>
      <c r="M22" s="16">
        <f>N22*$C$22</f>
        <v>3440.5515</v>
      </c>
      <c r="N22" s="18">
        <v>0.15</v>
      </c>
      <c r="O22" s="16">
        <f>P22*$C$22</f>
        <v>3440.5515</v>
      </c>
      <c r="P22" s="18">
        <v>0.15</v>
      </c>
      <c r="Q22" s="16">
        <f t="shared" si="1"/>
        <v>19496.458500000001</v>
      </c>
      <c r="R22" s="19">
        <f t="shared" si="2"/>
        <v>0.85000000000000009</v>
      </c>
      <c r="S22" s="16">
        <f>T22*$C$22</f>
        <v>3440.5515</v>
      </c>
      <c r="T22" s="18">
        <v>0.15</v>
      </c>
      <c r="U22" s="16">
        <f>V22*$C$22</f>
        <v>0</v>
      </c>
      <c r="V22" s="18"/>
      <c r="W22" s="11">
        <f t="shared" si="3"/>
        <v>1</v>
      </c>
    </row>
    <row r="23" spans="1:23">
      <c r="A23" s="14">
        <v>8</v>
      </c>
      <c r="B23" s="15" t="str">
        <f>'[1]Planilha Orçamentária BDMG'!$C$94</f>
        <v>LOUÇAS E METAIS</v>
      </c>
      <c r="C23" s="38">
        <f>'[1]Planilha Orçamentária BDMG'!$I$107</f>
        <v>14568.59</v>
      </c>
      <c r="D23" s="17">
        <f t="shared" si="0"/>
        <v>2.6349801075016766E-2</v>
      </c>
      <c r="E23" s="16">
        <f>F23*$C$23</f>
        <v>0</v>
      </c>
      <c r="F23" s="18"/>
      <c r="G23" s="16">
        <f>H23*$C$23</f>
        <v>1456.8590000000002</v>
      </c>
      <c r="H23" s="18">
        <v>0.1</v>
      </c>
      <c r="I23" s="16">
        <f>J23*$C$23</f>
        <v>2913.7180000000003</v>
      </c>
      <c r="J23" s="18">
        <v>0.2</v>
      </c>
      <c r="K23" s="16">
        <f>L23*$C$23</f>
        <v>4370.5770000000002</v>
      </c>
      <c r="L23" s="18">
        <v>0.3</v>
      </c>
      <c r="M23" s="16">
        <f>N23*$C$23</f>
        <v>4370.5770000000002</v>
      </c>
      <c r="N23" s="18">
        <v>0.3</v>
      </c>
      <c r="O23" s="16">
        <f>P23*$C$23</f>
        <v>1456.8590000000002</v>
      </c>
      <c r="P23" s="18">
        <v>0.1</v>
      </c>
      <c r="Q23" s="16">
        <f t="shared" si="1"/>
        <v>14568.59</v>
      </c>
      <c r="R23" s="19">
        <f t="shared" si="2"/>
        <v>1.0000000000000002</v>
      </c>
      <c r="S23" s="16">
        <f>T23*$C$23</f>
        <v>0</v>
      </c>
      <c r="T23" s="18"/>
      <c r="U23" s="16">
        <f>V23*$C$23</f>
        <v>0</v>
      </c>
      <c r="V23" s="18"/>
      <c r="W23" s="11">
        <f t="shared" si="3"/>
        <v>1.0000000000000002</v>
      </c>
    </row>
    <row r="24" spans="1:23">
      <c r="A24" s="14">
        <v>9</v>
      </c>
      <c r="B24" s="15" t="str">
        <f>'[1]Planilha Orçamentária BDMG'!$C$108</f>
        <v>COMPLEMENTOS</v>
      </c>
      <c r="C24" s="38">
        <f>'[1]Planilha Orçamentária BDMG'!$I$118</f>
        <v>22148.99</v>
      </c>
      <c r="D24" s="17">
        <f t="shared" si="0"/>
        <v>4.006025844042118E-2</v>
      </c>
      <c r="E24" s="16">
        <f>F24*$C$24</f>
        <v>0</v>
      </c>
      <c r="F24" s="18"/>
      <c r="G24" s="16">
        <f>H24*$C$24</f>
        <v>0</v>
      </c>
      <c r="H24" s="18"/>
      <c r="I24" s="16">
        <f>J24*$C$24</f>
        <v>0</v>
      </c>
      <c r="J24" s="18"/>
      <c r="K24" s="16">
        <f>L24*$C$24</f>
        <v>0</v>
      </c>
      <c r="L24" s="18"/>
      <c r="M24" s="16">
        <f>N24*$C$24</f>
        <v>4429.7980000000007</v>
      </c>
      <c r="N24" s="18">
        <v>0.2</v>
      </c>
      <c r="O24" s="16">
        <f>P24*$C$24</f>
        <v>6644.6970000000001</v>
      </c>
      <c r="P24" s="18">
        <v>0.3</v>
      </c>
      <c r="Q24" s="16">
        <f t="shared" si="1"/>
        <v>11074.495000000001</v>
      </c>
      <c r="R24" s="19">
        <f t="shared" si="2"/>
        <v>0.5</v>
      </c>
      <c r="S24" s="16">
        <f>T24*$C$24</f>
        <v>4429.7980000000007</v>
      </c>
      <c r="T24" s="18">
        <v>0.2</v>
      </c>
      <c r="U24" s="16">
        <f>V24*$C$24</f>
        <v>6644.6970000000001</v>
      </c>
      <c r="V24" s="18">
        <v>0.3</v>
      </c>
      <c r="W24" s="11">
        <f t="shared" si="3"/>
        <v>1</v>
      </c>
    </row>
    <row r="25" spans="1:23">
      <c r="A25" s="14">
        <v>10</v>
      </c>
      <c r="B25" s="20" t="str">
        <f>'[1]Planilha Orçamentária BDMG'!$C$119</f>
        <v>COMBATE A INCENDIO</v>
      </c>
      <c r="C25" s="38">
        <f>'[1]Planilha Orçamentária BDMG'!$I$125</f>
        <v>2788.64</v>
      </c>
      <c r="D25" s="17">
        <f t="shared" si="0"/>
        <v>5.0437351363333549E-3</v>
      </c>
      <c r="E25" s="16">
        <f>F25*$C$25</f>
        <v>0</v>
      </c>
      <c r="F25" s="18"/>
      <c r="G25" s="16">
        <f>H25*$C$25</f>
        <v>0</v>
      </c>
      <c r="H25" s="18"/>
      <c r="I25" s="16">
        <f>J25*$C$25</f>
        <v>0</v>
      </c>
      <c r="J25" s="18"/>
      <c r="K25" s="16">
        <f>L25*$C$25</f>
        <v>0</v>
      </c>
      <c r="L25" s="18"/>
      <c r="M25" s="16">
        <f>N25*$C$25</f>
        <v>0</v>
      </c>
      <c r="N25" s="18"/>
      <c r="O25" s="16">
        <f>P25*$C$25</f>
        <v>0</v>
      </c>
      <c r="P25" s="18"/>
      <c r="Q25" s="16">
        <f t="shared" si="1"/>
        <v>0</v>
      </c>
      <c r="R25" s="19">
        <f t="shared" si="2"/>
        <v>0</v>
      </c>
      <c r="S25" s="16">
        <f>T25*$C$25</f>
        <v>1394.32</v>
      </c>
      <c r="T25" s="18">
        <v>0.5</v>
      </c>
      <c r="U25" s="16">
        <f>V25*$C$25</f>
        <v>1394.32</v>
      </c>
      <c r="V25" s="18">
        <v>0.5</v>
      </c>
      <c r="W25" s="11">
        <f t="shared" si="3"/>
        <v>1</v>
      </c>
    </row>
    <row r="26" spans="1:23">
      <c r="A26" s="14">
        <v>11</v>
      </c>
      <c r="B26" s="15" t="str">
        <f>'[1]Planilha Orçamentária BDMG'!$C$126</f>
        <v>INSTALAÇÕES ELÉTRICAS</v>
      </c>
      <c r="C26" s="38">
        <f>'[1]Planilha Orçamentária BDMG'!$I$156</f>
        <v>47363.060000000005</v>
      </c>
      <c r="D26" s="17">
        <f t="shared" si="0"/>
        <v>8.566424130983738E-2</v>
      </c>
      <c r="E26" s="16">
        <f>F26*$C$26</f>
        <v>0</v>
      </c>
      <c r="F26" s="18"/>
      <c r="G26" s="16">
        <f>H26*$C$26</f>
        <v>4736.3060000000005</v>
      </c>
      <c r="H26" s="18">
        <v>0.1</v>
      </c>
      <c r="I26" s="16">
        <f>J26*$C$26</f>
        <v>7104.4590000000007</v>
      </c>
      <c r="J26" s="18">
        <v>0.15</v>
      </c>
      <c r="K26" s="16">
        <f>L26*$C$26</f>
        <v>7104.4590000000007</v>
      </c>
      <c r="L26" s="18">
        <v>0.15</v>
      </c>
      <c r="M26" s="16">
        <f>N26*$C$26</f>
        <v>7104.4590000000007</v>
      </c>
      <c r="N26" s="18">
        <v>0.15</v>
      </c>
      <c r="O26" s="16">
        <f>P26*$C$26</f>
        <v>7104.4590000000007</v>
      </c>
      <c r="P26" s="18">
        <v>0.15</v>
      </c>
      <c r="Q26" s="16">
        <f t="shared" si="1"/>
        <v>33154.142000000007</v>
      </c>
      <c r="R26" s="19">
        <f t="shared" si="2"/>
        <v>0.70000000000000007</v>
      </c>
      <c r="S26" s="16">
        <f>T26*$C$26</f>
        <v>7104.4590000000007</v>
      </c>
      <c r="T26" s="18">
        <v>0.15</v>
      </c>
      <c r="U26" s="16">
        <f>V26*$C$26</f>
        <v>7104.4590000000007</v>
      </c>
      <c r="V26" s="18">
        <v>0.15</v>
      </c>
      <c r="W26" s="11">
        <f t="shared" si="3"/>
        <v>1</v>
      </c>
    </row>
    <row r="27" spans="1:23">
      <c r="A27" s="14"/>
      <c r="B27" s="15"/>
      <c r="C27" s="36"/>
      <c r="D27" s="21"/>
      <c r="E27" s="16"/>
      <c r="F27" s="18"/>
      <c r="G27" s="16"/>
      <c r="H27" s="18"/>
      <c r="I27" s="16"/>
      <c r="J27" s="18"/>
      <c r="K27" s="16"/>
      <c r="L27" s="18"/>
      <c r="M27" s="16"/>
      <c r="N27" s="18"/>
      <c r="O27" s="16"/>
      <c r="P27" s="18"/>
      <c r="Q27" s="16"/>
      <c r="R27" s="19"/>
      <c r="S27" s="16"/>
      <c r="T27" s="18"/>
      <c r="U27" s="16"/>
      <c r="V27" s="18"/>
    </row>
    <row r="28" spans="1:23">
      <c r="A28" s="22"/>
      <c r="B28" s="23" t="s">
        <v>13</v>
      </c>
      <c r="C28" s="37">
        <f>SUM(C16:C26)</f>
        <v>552891.84000000008</v>
      </c>
      <c r="D28" s="25">
        <f>SUM(D16:D26)</f>
        <v>0.99999999999999989</v>
      </c>
      <c r="E28" s="24">
        <f>SUM(E16:E26)</f>
        <v>36813.967499999999</v>
      </c>
      <c r="F28" s="25">
        <f>E28/$C$28</f>
        <v>6.658439288957492E-2</v>
      </c>
      <c r="G28" s="24">
        <f>SUM(G16:G26)</f>
        <v>58246.406999999992</v>
      </c>
      <c r="H28" s="25">
        <f>G28/$C$28</f>
        <v>0.10534864649114732</v>
      </c>
      <c r="I28" s="24">
        <f>SUM(I16:I26)</f>
        <v>78928.334000000003</v>
      </c>
      <c r="J28" s="25">
        <f>I28/$C$28</f>
        <v>0.14275546913479495</v>
      </c>
      <c r="K28" s="24">
        <f>SUM(K16:K26)</f>
        <v>68609.525999999998</v>
      </c>
      <c r="L28" s="25">
        <f>K28/$C$28</f>
        <v>0.1240921298458664</v>
      </c>
      <c r="M28" s="24">
        <f>SUM(M16:M26)</f>
        <v>87014.40800000001</v>
      </c>
      <c r="N28" s="25">
        <f>M28/$C$28</f>
        <v>0.15738052491424001</v>
      </c>
      <c r="O28" s="24">
        <f>SUM(O16:O26)</f>
        <v>84641.274000000005</v>
      </c>
      <c r="P28" s="25">
        <f>O28/$C$28</f>
        <v>0.15308830385342637</v>
      </c>
      <c r="Q28" s="24">
        <f>SUM(Q16:Q26)</f>
        <v>414253.91650000005</v>
      </c>
      <c r="R28" s="26">
        <f>F28+H28+J28+L28+N28+P28</f>
        <v>0.74924946712904994</v>
      </c>
      <c r="S28" s="24">
        <f>SUM(S16:S26)</f>
        <v>72029.084499999997</v>
      </c>
      <c r="T28" s="25">
        <f>S28/$C$28</f>
        <v>0.13027698961880135</v>
      </c>
      <c r="U28" s="24">
        <f>SUM(U16:U26)</f>
        <v>66608.838999999993</v>
      </c>
      <c r="V28" s="25">
        <f>U28/$C$28</f>
        <v>0.12047354325214853</v>
      </c>
    </row>
    <row r="29" spans="1:23">
      <c r="A29" s="22"/>
      <c r="B29" s="27" t="s">
        <v>9</v>
      </c>
      <c r="C29" s="37">
        <f>C28</f>
        <v>552891.84000000008</v>
      </c>
      <c r="D29" s="28"/>
      <c r="E29" s="28">
        <f>E28</f>
        <v>36813.967499999999</v>
      </c>
      <c r="F29" s="29">
        <f>F28</f>
        <v>6.658439288957492E-2</v>
      </c>
      <c r="G29" s="28">
        <f t="shared" ref="G29:P29" si="4">E29+G28</f>
        <v>95060.374499999991</v>
      </c>
      <c r="H29" s="29">
        <f t="shared" si="4"/>
        <v>0.17193303938072224</v>
      </c>
      <c r="I29" s="28">
        <f t="shared" si="4"/>
        <v>173988.70850000001</v>
      </c>
      <c r="J29" s="29">
        <f t="shared" si="4"/>
        <v>0.31468850851551722</v>
      </c>
      <c r="K29" s="28">
        <f t="shared" si="4"/>
        <v>242598.23450000002</v>
      </c>
      <c r="L29" s="30">
        <f t="shared" si="4"/>
        <v>0.43878063836138359</v>
      </c>
      <c r="M29" s="28">
        <f t="shared" si="4"/>
        <v>329612.64250000002</v>
      </c>
      <c r="N29" s="30">
        <f t="shared" si="4"/>
        <v>0.59616116327562363</v>
      </c>
      <c r="O29" s="28">
        <f t="shared" si="4"/>
        <v>414253.91650000005</v>
      </c>
      <c r="P29" s="30">
        <f t="shared" si="4"/>
        <v>0.74924946712904994</v>
      </c>
      <c r="Q29" s="28"/>
      <c r="R29" s="28"/>
      <c r="S29" s="28">
        <f>O29+S28</f>
        <v>486283.00100000005</v>
      </c>
      <c r="T29" s="30">
        <f t="shared" ref="T29" si="5">R29+T28</f>
        <v>0.13027698961880135</v>
      </c>
      <c r="U29" s="28">
        <f t="shared" ref="U29" si="6">S29+U28</f>
        <v>552891.84000000008</v>
      </c>
      <c r="V29" s="30">
        <f t="shared" ref="V29" si="7">T29+V28</f>
        <v>0.25075053287094989</v>
      </c>
    </row>
    <row r="31" spans="1:23">
      <c r="B31" s="4"/>
      <c r="E31" s="4"/>
    </row>
    <row r="33" spans="1:18">
      <c r="A33" s="32"/>
      <c r="B33" s="33"/>
      <c r="C33" s="10"/>
      <c r="D33" s="33"/>
      <c r="E33" s="33"/>
      <c r="F33" s="33"/>
      <c r="G33" s="42" t="s">
        <v>18</v>
      </c>
      <c r="H33" s="42"/>
      <c r="I33" s="42"/>
      <c r="J33" s="42"/>
      <c r="K33" s="42"/>
      <c r="L33" s="33"/>
      <c r="M33" s="33"/>
      <c r="N33" s="33"/>
      <c r="O33" s="33"/>
      <c r="P33" s="33"/>
      <c r="Q33" s="33"/>
      <c r="R33" s="33"/>
    </row>
    <row r="35" spans="1:18" ht="27" customHeight="1"/>
    <row r="36" spans="1:18">
      <c r="A36" s="32"/>
      <c r="B36" s="33"/>
      <c r="C36" s="10"/>
      <c r="D36" s="33"/>
      <c r="E36" s="33"/>
      <c r="F36" s="33"/>
      <c r="G36" s="43" t="s">
        <v>19</v>
      </c>
      <c r="H36" s="43"/>
      <c r="I36" s="43"/>
      <c r="J36" s="43"/>
      <c r="K36" s="43"/>
      <c r="L36" s="33"/>
      <c r="M36" s="33"/>
      <c r="N36" s="33"/>
      <c r="O36" s="33"/>
      <c r="P36" s="33"/>
      <c r="Q36" s="33"/>
      <c r="R36" s="33"/>
    </row>
    <row r="37" spans="1:18" ht="20.25" customHeight="1"/>
    <row r="39" spans="1:18">
      <c r="B39" s="4"/>
    </row>
    <row r="40" spans="1:18">
      <c r="A40" s="32"/>
      <c r="B40" s="33"/>
      <c r="C40" s="10"/>
      <c r="D40" s="33"/>
      <c r="E40" s="33"/>
      <c r="F40" s="33"/>
      <c r="G40" s="43" t="s">
        <v>20</v>
      </c>
      <c r="H40" s="43"/>
      <c r="I40" s="43"/>
      <c r="J40" s="43"/>
      <c r="K40" s="43"/>
      <c r="L40" s="33"/>
      <c r="M40" s="33"/>
      <c r="N40" s="33"/>
      <c r="O40" s="33"/>
      <c r="P40" s="33"/>
      <c r="Q40" s="33"/>
      <c r="R40" s="33"/>
    </row>
    <row r="45" spans="1:18">
      <c r="B45" s="4"/>
    </row>
  </sheetData>
  <mergeCells count="15">
    <mergeCell ref="G40:K40"/>
    <mergeCell ref="M14:N14"/>
    <mergeCell ref="O14:P14"/>
    <mergeCell ref="E14:F14"/>
    <mergeCell ref="C14:D14"/>
    <mergeCell ref="G14:H14"/>
    <mergeCell ref="I14:J14"/>
    <mergeCell ref="K14:L14"/>
    <mergeCell ref="A14:A15"/>
    <mergeCell ref="U14:V14"/>
    <mergeCell ref="B14:B15"/>
    <mergeCell ref="G33:K33"/>
    <mergeCell ref="G36:K36"/>
    <mergeCell ref="S14:T14"/>
    <mergeCell ref="Q14:R14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8 meses</vt:lpstr>
      <vt:lpstr>'8 meses'!Area_de_impressao</vt:lpstr>
      <vt:lpstr>'8 meses'!Titulos_de_impressao</vt:lpstr>
    </vt:vector>
  </TitlesOfParts>
  <Company>BDMG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Roseli Fernanda</dc:creator>
  <cp:lastModifiedBy>Licitacao</cp:lastModifiedBy>
  <cp:lastPrinted>2018-02-23T12:55:50Z</cp:lastPrinted>
  <dcterms:created xsi:type="dcterms:W3CDTF">2004-08-04T13:23:03Z</dcterms:created>
  <dcterms:modified xsi:type="dcterms:W3CDTF">2018-04-23T12:56:30Z</dcterms:modified>
</cp:coreProperties>
</file>